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4650" yWindow="0" windowWidth="22260" windowHeight="12645"/>
  </bookViews>
  <sheets>
    <sheet name="給与" sheetId="3" r:id="rId1"/>
    <sheet name="給与 (記入例)" sheetId="5" r:id="rId2"/>
    <sheet name="給与&amp;賞与" sheetId="4" r:id="rId3"/>
    <sheet name="給与&amp;賞与 (記入例)" sheetId="6" r:id="rId4"/>
  </sheet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b/>
            <sz val="9"/>
            <color indexed="81"/>
            <rFont val="MS P ゴシック"/>
          </rPr>
          <t>色塗りされているセルを入力してください。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b/>
            <sz val="9"/>
            <color indexed="81"/>
            <rFont val="MS P ゴシック"/>
          </rPr>
          <t>色塗りされているセルを入力してください。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b/>
            <sz val="9"/>
            <color indexed="81"/>
            <rFont val="MS P ゴシック"/>
          </rPr>
          <t>色塗りされているセルを入力してください。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b/>
            <sz val="9"/>
            <color indexed="81"/>
            <rFont val="MS P ゴシック"/>
          </rPr>
          <t>色塗りされているセルを入力してください。</t>
        </r>
      </text>
    </comment>
  </commentList>
</comments>
</file>

<file path=xl/sharedStrings.xml><?xml version="1.0" encoding="utf-8"?>
<sst xmlns:r="http://schemas.openxmlformats.org/officeDocument/2006/relationships" xmlns="http://schemas.openxmlformats.org/spreadsheetml/2006/main" count="82" uniqueCount="82">
  <si>
    <t>給料等の金額</t>
    <rPh sb="0" eb="2">
      <t>キュウリョウ</t>
    </rPh>
    <rPh sb="2" eb="3">
      <t>トウ</t>
    </rPh>
    <rPh sb="4" eb="6">
      <t>キンガク</t>
    </rPh>
    <phoneticPr fontId="1"/>
  </si>
  <si>
    <t>②</t>
  </si>
  <si>
    <t>給料等から差引かれる住民税額</t>
    <rPh sb="0" eb="2">
      <t>キュウリョウ</t>
    </rPh>
    <rPh sb="2" eb="3">
      <t>トウ</t>
    </rPh>
    <rPh sb="5" eb="7">
      <t>サシヒ</t>
    </rPh>
    <rPh sb="10" eb="13">
      <t>ジュウミンゼイ</t>
    </rPh>
    <rPh sb="13" eb="14">
      <t>ガク</t>
    </rPh>
    <phoneticPr fontId="1"/>
  </si>
  <si>
    <t>基本給に相当する金額</t>
    <rPh sb="0" eb="3">
      <t>キホンキュウ</t>
    </rPh>
    <rPh sb="4" eb="6">
      <t>ソウトウ</t>
    </rPh>
    <rPh sb="8" eb="10">
      <t>キンガク</t>
    </rPh>
    <phoneticPr fontId="1"/>
  </si>
  <si>
    <r>
      <rPr>
        <b/>
        <sz val="10"/>
        <color theme="1"/>
        <rFont val="ＭＳ 明朝"/>
      </rPr>
      <t>③－④≧⑤のとき、</t>
    </r>
    <r>
      <rPr>
        <sz val="10"/>
        <color theme="1"/>
        <rFont val="ＭＳ 明朝"/>
      </rPr>
      <t xml:space="preserve">
　①－｛②＋(⑥－⑦)｝</t>
    </r>
  </si>
  <si>
    <t>時間外勤務手当等</t>
    <rPh sb="0" eb="3">
      <t>ジカンガイ</t>
    </rPh>
    <rPh sb="3" eb="5">
      <t>キンム</t>
    </rPh>
    <rPh sb="5" eb="7">
      <t>テアテ</t>
    </rPh>
    <rPh sb="7" eb="8">
      <t>トウ</t>
    </rPh>
    <phoneticPr fontId="1"/>
  </si>
  <si>
    <t>⑨</t>
  </si>
  <si>
    <t>給料等から差引かれる所得税額</t>
    <rPh sb="0" eb="2">
      <t>キュウリョウ</t>
    </rPh>
    <rPh sb="2" eb="3">
      <t>トウ</t>
    </rPh>
    <rPh sb="5" eb="7">
      <t>サシヒ</t>
    </rPh>
    <rPh sb="10" eb="13">
      <t>ショトクゼイ</t>
    </rPh>
    <rPh sb="13" eb="14">
      <t>ガク</t>
    </rPh>
    <phoneticPr fontId="1"/>
  </si>
  <si>
    <t>担当者</t>
    <rPh sb="0" eb="3">
      <t>タントウシャ</t>
    </rPh>
    <phoneticPr fontId="1"/>
  </si>
  <si>
    <t>扶養手当日当直料通勤手当等</t>
    <rPh sb="0" eb="2">
      <t>フヨウ</t>
    </rPh>
    <rPh sb="2" eb="4">
      <t>テアテ</t>
    </rPh>
    <rPh sb="4" eb="5">
      <t>ヒ</t>
    </rPh>
    <rPh sb="5" eb="7">
      <t>トウチョク</t>
    </rPh>
    <rPh sb="7" eb="8">
      <t>リョウ</t>
    </rPh>
    <rPh sb="8" eb="10">
      <t>ツウキン</t>
    </rPh>
    <rPh sb="10" eb="12">
      <t>テアテ</t>
    </rPh>
    <rPh sb="12" eb="13">
      <t>トウ</t>
    </rPh>
    <phoneticPr fontId="1"/>
  </si>
  <si>
    <t>計</t>
    <rPh sb="0" eb="1">
      <t>ケイ</t>
    </rPh>
    <phoneticPr fontId="1"/>
  </si>
  <si>
    <t>④</t>
  </si>
  <si>
    <t>年末調整額</t>
    <rPh sb="0" eb="2">
      <t>ネンマツ</t>
    </rPh>
    <rPh sb="2" eb="4">
      <t>チョウセイ</t>
    </rPh>
    <rPh sb="4" eb="5">
      <t>ガク</t>
    </rPh>
    <phoneticPr fontId="1"/>
  </si>
  <si>
    <t>1,000円未満切り捨て</t>
    <rPh sb="5" eb="6">
      <t>エン</t>
    </rPh>
    <rPh sb="6" eb="8">
      <t>ミマン</t>
    </rPh>
    <rPh sb="8" eb="9">
      <t>キ</t>
    </rPh>
    <rPh sb="10" eb="11">
      <t>ス</t>
    </rPh>
    <phoneticPr fontId="1"/>
  </si>
  <si>
    <t>区　　　　　　　分</t>
    <rPh sb="0" eb="1">
      <t>ク</t>
    </rPh>
    <rPh sb="8" eb="9">
      <t>ブン</t>
    </rPh>
    <phoneticPr fontId="1"/>
  </si>
  <si>
    <t>2号</t>
    <rPh sb="1" eb="2">
      <t>ゴウ</t>
    </rPh>
    <phoneticPr fontId="1"/>
  </si>
  <si>
    <t>差押禁止額</t>
    <rPh sb="0" eb="2">
      <t>サシオサエ</t>
    </rPh>
    <rPh sb="2" eb="4">
      <t>キンシ</t>
    </rPh>
    <rPh sb="4" eb="5">
      <t>ガク</t>
    </rPh>
    <phoneticPr fontId="1"/>
  </si>
  <si>
    <t>給料等から控除される社会保険料の額</t>
    <rPh sb="0" eb="2">
      <t>キュウリョウ</t>
    </rPh>
    <rPh sb="2" eb="3">
      <t>トウ</t>
    </rPh>
    <rPh sb="5" eb="7">
      <t>コウジョ</t>
    </rPh>
    <rPh sb="10" eb="12">
      <t>シャカイ</t>
    </rPh>
    <rPh sb="12" eb="15">
      <t>ホケンリョウ</t>
    </rPh>
    <rPh sb="16" eb="17">
      <t>ガク</t>
    </rPh>
    <phoneticPr fontId="1"/>
  </si>
  <si>
    <t>生活保障費</t>
    <rPh sb="0" eb="2">
      <t>セイカツ</t>
    </rPh>
    <rPh sb="2" eb="4">
      <t>ホショウ</t>
    </rPh>
    <rPh sb="4" eb="5">
      <t>ヒ</t>
    </rPh>
    <phoneticPr fontId="1"/>
  </si>
  <si>
    <t>滞納者</t>
    <rPh sb="0" eb="2">
      <t>タイノウ</t>
    </rPh>
    <rPh sb="2" eb="3">
      <t>シャ</t>
    </rPh>
    <phoneticPr fontId="1"/>
  </si>
  <si>
    <t>体面維持費</t>
    <rPh sb="0" eb="2">
      <t>タイメン</t>
    </rPh>
    <rPh sb="2" eb="5">
      <t>イジヒ</t>
    </rPh>
    <phoneticPr fontId="1"/>
  </si>
  <si>
    <t>｛①－（②＋③＋④＋⑤）｝＊20／100</t>
  </si>
  <si>
    <t>差押禁止額　②＋③＋④＋⑤＋⑥</t>
    <rPh sb="0" eb="2">
      <t>サシオサエ</t>
    </rPh>
    <rPh sb="2" eb="4">
      <t>キンシ</t>
    </rPh>
    <rPh sb="4" eb="5">
      <t>ガク</t>
    </rPh>
    <phoneticPr fontId="1"/>
  </si>
  <si>
    <t>⑥</t>
  </si>
  <si>
    <t>円</t>
    <rPh sb="0" eb="1">
      <t>エン</t>
    </rPh>
    <phoneticPr fontId="1"/>
  </si>
  <si>
    <t>①</t>
  </si>
  <si>
    <t>1号＋2号＋3号</t>
    <rPh sb="1" eb="2">
      <t>ゴウ</t>
    </rPh>
    <rPh sb="4" eb="5">
      <t>ゴウ</t>
    </rPh>
    <rPh sb="7" eb="8">
      <t>ゴウ</t>
    </rPh>
    <phoneticPr fontId="1"/>
  </si>
  <si>
    <t>③</t>
  </si>
  <si>
    <t>⑤</t>
  </si>
  <si>
    <t>部署名</t>
    <rPh sb="0" eb="2">
      <t>ブショ</t>
    </rPh>
    <rPh sb="2" eb="3">
      <t>メイ</t>
    </rPh>
    <phoneticPr fontId="1"/>
  </si>
  <si>
    <t>⑦</t>
  </si>
  <si>
    <t>1,000円未満切り上げ</t>
    <rPh sb="5" eb="6">
      <t>エン</t>
    </rPh>
    <rPh sb="6" eb="8">
      <t>ミマン</t>
    </rPh>
    <rPh sb="8" eb="9">
      <t>キ</t>
    </rPh>
    <rPh sb="10" eb="11">
      <t>ア</t>
    </rPh>
    <phoneticPr fontId="1"/>
  </si>
  <si>
    <t>45,000円＊親族数</t>
    <rPh sb="6" eb="7">
      <t>エン</t>
    </rPh>
    <rPh sb="8" eb="10">
      <t>シンゾク</t>
    </rPh>
    <rPh sb="10" eb="11">
      <t>スウ</t>
    </rPh>
    <phoneticPr fontId="1"/>
  </si>
  <si>
    <t>（市に払うべき金額）</t>
    <rPh sb="1" eb="2">
      <t>シ</t>
    </rPh>
    <rPh sb="3" eb="4">
      <t>ハラ</t>
    </rPh>
    <rPh sb="7" eb="9">
      <t>キンガク</t>
    </rPh>
    <phoneticPr fontId="1"/>
  </si>
  <si>
    <t>給与所得についての
源泉所得税額</t>
    <rPh sb="0" eb="2">
      <t>キュウヨ</t>
    </rPh>
    <rPh sb="2" eb="4">
      <t>ショトク</t>
    </rPh>
    <rPh sb="10" eb="15">
      <t>ゲンセンショトクゼイ</t>
    </rPh>
    <rPh sb="15" eb="16">
      <t>ガク</t>
    </rPh>
    <phoneticPr fontId="1"/>
  </si>
  <si>
    <t>⑧</t>
  </si>
  <si>
    <t>金　　額</t>
    <rPh sb="0" eb="1">
      <t>キン</t>
    </rPh>
    <rPh sb="3" eb="4">
      <t>ガク</t>
    </rPh>
    <phoneticPr fontId="1"/>
  </si>
  <si>
    <t>摘　　要</t>
    <rPh sb="0" eb="1">
      <t>テキ</t>
    </rPh>
    <rPh sb="3" eb="4">
      <t>カナメ</t>
    </rPh>
    <phoneticPr fontId="1"/>
  </si>
  <si>
    <t>国税徴収法第76条第1項第1号から3号に定める差押禁止額</t>
    <rPh sb="0" eb="2">
      <t>コクゼイ</t>
    </rPh>
    <rPh sb="2" eb="4">
      <t>チョウシュウ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8" eb="19">
      <t>ゴウ</t>
    </rPh>
    <rPh sb="20" eb="21">
      <t>サダ</t>
    </rPh>
    <rPh sb="23" eb="25">
      <t>サシオサエ</t>
    </rPh>
    <rPh sb="25" eb="27">
      <t>キンシ</t>
    </rPh>
    <rPh sb="27" eb="28">
      <t>ガク</t>
    </rPh>
    <phoneticPr fontId="1"/>
  </si>
  <si>
    <r>
      <rPr>
        <b/>
        <sz val="10"/>
        <color theme="1"/>
        <rFont val="ＭＳ 明朝"/>
      </rPr>
      <t>③－④＜⑤のとき、</t>
    </r>
    <r>
      <rPr>
        <sz val="10"/>
        <color theme="1"/>
        <rFont val="ＭＳ 明朝"/>
      </rPr>
      <t xml:space="preserve">
　(①＋③)－(②＋④＋⑤＋⑥)</t>
    </r>
  </si>
  <si>
    <t>生計を一にする配偶
者及び他の親族等</t>
    <rPh sb="0" eb="2">
      <t>セイケイ</t>
    </rPh>
    <rPh sb="3" eb="4">
      <t>イツ</t>
    </rPh>
    <rPh sb="7" eb="9">
      <t>ハイグウ</t>
    </rPh>
    <rPh sb="10" eb="11">
      <t>シャ</t>
    </rPh>
    <rPh sb="11" eb="12">
      <t>オヨ</t>
    </rPh>
    <rPh sb="13" eb="14">
      <t>ホカ</t>
    </rPh>
    <rPh sb="15" eb="17">
      <t>シンゾク</t>
    </rPh>
    <rPh sb="17" eb="18">
      <t>トウ</t>
    </rPh>
    <phoneticPr fontId="1"/>
  </si>
  <si>
    <t>ただし、⑤の金額の2倍を超えるときはその2倍の金額とする。</t>
    <rPh sb="6" eb="8">
      <t>キンガク</t>
    </rPh>
    <rPh sb="10" eb="11">
      <t>バイ</t>
    </rPh>
    <rPh sb="12" eb="13">
      <t>コ</t>
    </rPh>
    <rPh sb="21" eb="22">
      <t>バイ</t>
    </rPh>
    <rPh sb="23" eb="25">
      <t>キンガク</t>
    </rPh>
    <phoneticPr fontId="1"/>
  </si>
  <si>
    <t>国税徴収法第76条第1項第1号から4号に定める差押禁止額</t>
    <rPh sb="0" eb="2">
      <t>コクゼイ</t>
    </rPh>
    <rPh sb="2" eb="4">
      <t>チョウシュウ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8" eb="19">
      <t>ゴウ</t>
    </rPh>
    <rPh sb="20" eb="21">
      <t>サダ</t>
    </rPh>
    <rPh sb="23" eb="25">
      <t>サシオサエ</t>
    </rPh>
    <rPh sb="25" eb="27">
      <t>キンシ</t>
    </rPh>
    <rPh sb="27" eb="28">
      <t>ガク</t>
    </rPh>
    <phoneticPr fontId="1"/>
  </si>
  <si>
    <t>実際の支給額</t>
    <rPh sb="0" eb="2">
      <t>ジッサイ</t>
    </rPh>
    <rPh sb="3" eb="6">
      <t>シキュウガク</t>
    </rPh>
    <phoneticPr fontId="1"/>
  </si>
  <si>
    <t>賞与等から差引かれる源泉所得税額</t>
    <rPh sb="0" eb="2">
      <t>ショウヨ</t>
    </rPh>
    <rPh sb="2" eb="3">
      <t>トウ</t>
    </rPh>
    <rPh sb="5" eb="7">
      <t>サシヒ</t>
    </rPh>
    <rPh sb="10" eb="12">
      <t>ゲンセン</t>
    </rPh>
    <rPh sb="12" eb="15">
      <t>ショトクゼイ</t>
    </rPh>
    <rPh sb="15" eb="16">
      <t>ガク</t>
    </rPh>
    <phoneticPr fontId="1"/>
  </si>
  <si>
    <t>賞与等から差引かれる住民税</t>
    <rPh sb="0" eb="2">
      <t>ショウヨ</t>
    </rPh>
    <rPh sb="2" eb="3">
      <t>トウ</t>
    </rPh>
    <rPh sb="5" eb="7">
      <t>サシヒ</t>
    </rPh>
    <rPh sb="10" eb="13">
      <t>ジュウミンゼイ</t>
    </rPh>
    <phoneticPr fontId="1"/>
  </si>
  <si>
    <t>賞与等から差引かれる社会保険料等</t>
    <rPh sb="0" eb="2">
      <t>ショウヨ</t>
    </rPh>
    <rPh sb="2" eb="3">
      <t>トウ</t>
    </rPh>
    <rPh sb="5" eb="7">
      <t>サシヒ</t>
    </rPh>
    <rPh sb="10" eb="12">
      <t>シャカイ</t>
    </rPh>
    <rPh sb="12" eb="15">
      <t>ホケンリョウ</t>
    </rPh>
    <rPh sb="15" eb="16">
      <t>トウ</t>
    </rPh>
    <phoneticPr fontId="1"/>
  </si>
  <si>
    <t>賞与等を支払う月分の給料等の支給額</t>
    <rPh sb="0" eb="2">
      <t>ショウヨ</t>
    </rPh>
    <rPh sb="2" eb="3">
      <t>トウ</t>
    </rPh>
    <rPh sb="4" eb="6">
      <t>シハラ</t>
    </rPh>
    <rPh sb="7" eb="8">
      <t>ツキ</t>
    </rPh>
    <rPh sb="8" eb="9">
      <t>ブン</t>
    </rPh>
    <rPh sb="10" eb="12">
      <t>キュウリョウ</t>
    </rPh>
    <rPh sb="12" eb="13">
      <t>ナド</t>
    </rPh>
    <rPh sb="14" eb="17">
      <t>シキュウガク</t>
    </rPh>
    <phoneticPr fontId="1"/>
  </si>
  <si>
    <t>給与等の差押可能額計算書</t>
    <rPh sb="0" eb="2">
      <t>キュウヨ</t>
    </rPh>
    <rPh sb="2" eb="3">
      <t>トウ</t>
    </rPh>
    <rPh sb="4" eb="6">
      <t>サシオサエ</t>
    </rPh>
    <rPh sb="6" eb="8">
      <t>カノウ</t>
    </rPh>
    <rPh sb="9" eb="11">
      <t>ケイサン</t>
    </rPh>
    <rPh sb="11" eb="12">
      <t>ショ</t>
    </rPh>
    <phoneticPr fontId="1"/>
  </si>
  <si>
    <t>小計</t>
    <rPh sb="0" eb="2">
      <t>ショウケイ</t>
    </rPh>
    <phoneticPr fontId="1"/>
  </si>
  <si>
    <t>1号</t>
    <rPh sb="1" eb="2">
      <t>ゴウ</t>
    </rPh>
    <phoneticPr fontId="1"/>
  </si>
  <si>
    <t>3号</t>
    <rPh sb="1" eb="2">
      <t>ゴウ</t>
    </rPh>
    <phoneticPr fontId="1"/>
  </si>
  <si>
    <t>賞与等の支給額</t>
    <rPh sb="0" eb="2">
      <t>ショウヨ</t>
    </rPh>
    <rPh sb="2" eb="3">
      <t>ナド</t>
    </rPh>
    <rPh sb="4" eb="7">
      <t>シキュウガク</t>
    </rPh>
    <phoneticPr fontId="1"/>
  </si>
  <si>
    <t>4号</t>
    <rPh sb="1" eb="2">
      <t>ゴウ</t>
    </rPh>
    <phoneticPr fontId="1"/>
  </si>
  <si>
    <t>※給与の差押禁止・・・国税徴収法第76条第1項、同法施行令第34条</t>
    <rPh sb="1" eb="3">
      <t>キュウヨ</t>
    </rPh>
    <rPh sb="4" eb="6">
      <t>サシオサエ</t>
    </rPh>
    <rPh sb="6" eb="8">
      <t>キンシ</t>
    </rPh>
    <rPh sb="11" eb="13">
      <t>コクゼイ</t>
    </rPh>
    <rPh sb="13" eb="15">
      <t>チョウシュウ</t>
    </rPh>
    <rPh sb="15" eb="16">
      <t>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ドウホウ</t>
    </rPh>
    <rPh sb="26" eb="29">
      <t>セコウレイ</t>
    </rPh>
    <rPh sb="29" eb="30">
      <t>ダイ</t>
    </rPh>
    <rPh sb="32" eb="33">
      <t>ジョウ</t>
    </rPh>
    <phoneticPr fontId="1"/>
  </si>
  <si>
    <t>体面維持費</t>
  </si>
  <si>
    <t>差押金額</t>
    <rPh sb="0" eb="2">
      <t>サシオサエ</t>
    </rPh>
    <rPh sb="2" eb="4">
      <t>キンガク</t>
    </rPh>
    <phoneticPr fontId="1"/>
  </si>
  <si>
    <t>本人分100,000円</t>
    <rPh sb="0" eb="2">
      <t>ホンニン</t>
    </rPh>
    <rPh sb="2" eb="3">
      <t>ブン</t>
    </rPh>
    <rPh sb="10" eb="11">
      <t>エン</t>
    </rPh>
    <phoneticPr fontId="1"/>
  </si>
  <si>
    <t>給料等から差引かれる源泉所得税額</t>
    <rPh sb="0" eb="2">
      <t>キュウリョウ</t>
    </rPh>
    <rPh sb="2" eb="3">
      <t>トウ</t>
    </rPh>
    <rPh sb="5" eb="7">
      <t>サシヒ</t>
    </rPh>
    <rPh sb="10" eb="15">
      <t>ゲンセンショトクゼイ</t>
    </rPh>
    <rPh sb="15" eb="16">
      <t>ガク</t>
    </rPh>
    <phoneticPr fontId="1"/>
  </si>
  <si>
    <t>給料等から差引かれる住民税</t>
    <rPh sb="0" eb="2">
      <t>キュウリョウ</t>
    </rPh>
    <rPh sb="2" eb="3">
      <t>トウ</t>
    </rPh>
    <rPh sb="5" eb="7">
      <t>サシヒ</t>
    </rPh>
    <rPh sb="10" eb="13">
      <t>ジュウミンゼイ</t>
    </rPh>
    <phoneticPr fontId="1"/>
  </si>
  <si>
    <t>給料等から差引かれる社会保険料等</t>
    <rPh sb="10" eb="12">
      <t>シャカイ</t>
    </rPh>
    <rPh sb="12" eb="15">
      <t>ホケンリョウ</t>
    </rPh>
    <rPh sb="15" eb="16">
      <t>トウ</t>
    </rPh>
    <phoneticPr fontId="1"/>
  </si>
  <si>
    <t>｛①＋③－(②＋④＋⑤)｝×20/100</t>
  </si>
  <si>
    <t>｛③－(④＋⑤)｝×20/100</t>
  </si>
  <si>
    <t>会社名</t>
    <rPh sb="0" eb="3">
      <t>カイシャメイ</t>
    </rPh>
    <phoneticPr fontId="1"/>
  </si>
  <si>
    <t>電　話</t>
    <rPh sb="0" eb="1">
      <t>デン</t>
    </rPh>
    <rPh sb="2" eb="3">
      <t>ハナシ</t>
    </rPh>
    <phoneticPr fontId="1"/>
  </si>
  <si>
    <t>いちき串木野市役所税務課管理収納係　宛</t>
    <rPh sb="3" eb="9">
      <t>クシキノシヤクショ</t>
    </rPh>
    <rPh sb="9" eb="12">
      <t>ゼイムカ</t>
    </rPh>
    <rPh sb="12" eb="17">
      <t>カンリシュウノウカカリ</t>
    </rPh>
    <rPh sb="18" eb="19">
      <t>アテ</t>
    </rPh>
    <phoneticPr fontId="1"/>
  </si>
  <si>
    <t>電　話　0996-33-5615（直通）</t>
    <rPh sb="0" eb="1">
      <t>デン</t>
    </rPh>
    <rPh sb="2" eb="3">
      <t>ハナシ</t>
    </rPh>
    <rPh sb="17" eb="19">
      <t>チョクツウ</t>
    </rPh>
    <phoneticPr fontId="1"/>
  </si>
  <si>
    <t>ＦＡＸ　0996-33-3300</t>
  </si>
  <si>
    <t>給与等支給日</t>
    <rPh sb="0" eb="2">
      <t>キュウヨ</t>
    </rPh>
    <rPh sb="2" eb="3">
      <t>トウ</t>
    </rPh>
    <rPh sb="3" eb="5">
      <t>シキュウ</t>
    </rPh>
    <rPh sb="5" eb="6">
      <t>ビ</t>
    </rPh>
    <phoneticPr fontId="1"/>
  </si>
  <si>
    <t>※振込(納付)手数料が発生する場合、滞納者負担となりますのでご承知おきください。</t>
    <rPh sb="31" eb="33">
      <t>ショウチ</t>
    </rPh>
    <phoneticPr fontId="1"/>
  </si>
  <si>
    <r>
      <t xml:space="preserve">差押可能金額　　①－⑦
</t>
    </r>
    <r>
      <rPr>
        <sz val="10"/>
        <color theme="1"/>
        <rFont val="ＭＳ 明朝"/>
      </rPr>
      <t>（いちき串木野市へ支払うべき金額）</t>
    </r>
    <rPh sb="0" eb="2">
      <t>サシオサエ</t>
    </rPh>
    <rPh sb="2" eb="4">
      <t>カノウ</t>
    </rPh>
    <rPh sb="4" eb="6">
      <t>キンガク</t>
    </rPh>
    <rPh sb="16" eb="20">
      <t>クシキノシ</t>
    </rPh>
    <rPh sb="21" eb="23">
      <t>シハラ</t>
    </rPh>
    <rPh sb="26" eb="28">
      <t>キンガク</t>
    </rPh>
    <phoneticPr fontId="1"/>
  </si>
  <si>
    <t>⑧もしくは⑨いずれかが差押金額となる。</t>
    <rPh sb="11" eb="13">
      <t>サシオサエ</t>
    </rPh>
    <rPh sb="13" eb="15">
      <t>キンガク</t>
    </rPh>
    <phoneticPr fontId="1"/>
  </si>
  <si>
    <t>人事課</t>
    <rPh sb="0" eb="3">
      <t>ジンジカ</t>
    </rPh>
    <phoneticPr fontId="1"/>
  </si>
  <si>
    <t>給与等の差押可能額計算書（記入例）</t>
    <rPh sb="0" eb="2">
      <t>キュウヨ</t>
    </rPh>
    <rPh sb="2" eb="3">
      <t>トウ</t>
    </rPh>
    <rPh sb="4" eb="6">
      <t>サシオサエ</t>
    </rPh>
    <rPh sb="6" eb="8">
      <t>カノウ</t>
    </rPh>
    <rPh sb="9" eb="11">
      <t>ケイサン</t>
    </rPh>
    <rPh sb="11" eb="12">
      <t>ショ</t>
    </rPh>
    <rPh sb="13" eb="15">
      <t>キニュウ</t>
    </rPh>
    <rPh sb="15" eb="16">
      <t>レイ</t>
    </rPh>
    <phoneticPr fontId="1"/>
  </si>
  <si>
    <t>賞与等の差押可能額計算書（記入例）</t>
    <rPh sb="0" eb="2">
      <t>ショウヨ</t>
    </rPh>
    <rPh sb="2" eb="3">
      <t>トウ</t>
    </rPh>
    <rPh sb="4" eb="6">
      <t>サシオサエ</t>
    </rPh>
    <rPh sb="6" eb="8">
      <t>カノウ</t>
    </rPh>
    <rPh sb="9" eb="11">
      <t>ケイサン</t>
    </rPh>
    <rPh sb="11" eb="12">
      <t>ショ</t>
    </rPh>
    <rPh sb="13" eb="15">
      <t>キニュウ</t>
    </rPh>
    <rPh sb="15" eb="16">
      <t>レイ</t>
    </rPh>
    <phoneticPr fontId="1"/>
  </si>
  <si>
    <t>賞与等の差押可能額計算書</t>
    <rPh sb="0" eb="2">
      <t>ショウヨ</t>
    </rPh>
    <rPh sb="2" eb="3">
      <t>トウ</t>
    </rPh>
    <rPh sb="4" eb="6">
      <t>サシオサエ</t>
    </rPh>
    <rPh sb="6" eb="8">
      <t>カノウ</t>
    </rPh>
    <rPh sb="9" eb="11">
      <t>ケイサン</t>
    </rPh>
    <rPh sb="11" eb="12">
      <t>ショ</t>
    </rPh>
    <phoneticPr fontId="1"/>
  </si>
  <si>
    <t>作成日</t>
    <rPh sb="0" eb="3">
      <t>サクセイビ</t>
    </rPh>
    <phoneticPr fontId="1"/>
  </si>
  <si>
    <t>賞与等支給日</t>
    <rPh sb="0" eb="2">
      <t>ショウヨ</t>
    </rPh>
    <rPh sb="2" eb="3">
      <t>トウ</t>
    </rPh>
    <rPh sb="3" eb="5">
      <t>シキュウ</t>
    </rPh>
    <rPh sb="5" eb="6">
      <t>ビ</t>
    </rPh>
    <phoneticPr fontId="1"/>
  </si>
  <si>
    <t>株式会社　○○○</t>
    <rPh sb="0" eb="4">
      <t>カブシキガイシャ</t>
    </rPh>
    <phoneticPr fontId="1"/>
  </si>
  <si>
    <t>☆☆－□□－△△</t>
  </si>
  <si>
    <t>串木野　税務</t>
    <rPh sb="0" eb="3">
      <t>クシキノ</t>
    </rPh>
    <rPh sb="4" eb="6">
      <t>ゼイム</t>
    </rPh>
    <phoneticPr fontId="1"/>
  </si>
  <si>
    <t>納付(予定)日</t>
    <rPh sb="0" eb="2">
      <t>ノウフ</t>
    </rPh>
    <rPh sb="3" eb="5">
      <t>ヨテイ</t>
    </rPh>
    <rPh sb="6" eb="7">
      <t>ニチ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</si>
</sst>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\(#,###,###\)"/>
  </numFmts>
  <fonts count="10">
    <font>
      <sz val="11"/>
      <color theme="1"/>
      <name val="游ゴシック"/>
    </font>
    <font>
      <sz val="6"/>
      <color auto="1"/>
      <name val="游ゴシック"/>
    </font>
    <font>
      <sz val="16"/>
      <color theme="1"/>
      <name val="游ゴシック"/>
    </font>
    <font>
      <sz val="16"/>
      <color theme="1"/>
      <name val="ＭＳ 明朝"/>
    </font>
    <font>
      <sz val="11"/>
      <color theme="1"/>
      <name val="ＭＳ 明朝"/>
    </font>
    <font>
      <sz val="10"/>
      <color theme="1"/>
      <name val="ＭＳ 明朝"/>
    </font>
    <font>
      <sz val="10"/>
      <color theme="1"/>
      <name val="游ゴシック"/>
    </font>
    <font>
      <sz val="11"/>
      <color theme="1"/>
      <name val="游ゴシック"/>
    </font>
    <font>
      <sz val="14"/>
      <color theme="1"/>
      <name val="Century"/>
    </font>
    <font>
      <sz val="14"/>
      <color theme="1"/>
      <name val="ＭＳ 明朝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1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indent="2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textRotation="255"/>
    </xf>
    <xf numFmtId="0" fontId="4" fillId="0" borderId="3" xfId="0" applyFont="1" applyBorder="1" applyAlignment="1" applyProtection="1">
      <alignment horizontal="distributed" vertical="distributed" textRotation="255" indent="7"/>
    </xf>
    <xf numFmtId="0" fontId="4" fillId="0" borderId="2" xfId="0" applyFont="1" applyBorder="1" applyAlignment="1" applyProtection="1">
      <alignment horizontal="distributed" vertical="center" wrapText="1" indent="2"/>
    </xf>
    <xf numFmtId="0" fontId="5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distributed" vertical="center" indent="2"/>
    </xf>
    <xf numFmtId="0" fontId="4" fillId="0" borderId="7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distributed" vertical="center" wrapText="1" indent="1"/>
    </xf>
    <xf numFmtId="0" fontId="4" fillId="0" borderId="3" xfId="0" applyFont="1" applyBorder="1" applyAlignment="1" applyProtection="1">
      <alignment horizontal="distributed" vertical="center" indent="1"/>
    </xf>
    <xf numFmtId="0" fontId="4" fillId="0" borderId="5" xfId="0" applyFont="1" applyBorder="1" applyAlignment="1" applyProtection="1">
      <alignment horizontal="distributed" vertical="center" indent="1"/>
    </xf>
    <xf numFmtId="0" fontId="4" fillId="0" borderId="7" xfId="0" applyFont="1" applyBorder="1" applyAlignment="1" applyProtection="1">
      <alignment horizontal="distributed" vertical="center" indent="1"/>
    </xf>
    <xf numFmtId="0" fontId="4" fillId="0" borderId="8" xfId="0" applyFont="1" applyBorder="1" applyAlignment="1" applyProtection="1">
      <alignment horizontal="distributed" vertical="center" indent="1"/>
    </xf>
    <xf numFmtId="0" fontId="4" fillId="0" borderId="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distributed" vertical="center" indent="2"/>
    </xf>
    <xf numFmtId="0" fontId="4" fillId="0" borderId="0" xfId="0" applyFont="1" applyAlignment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distributed" vertical="center" indent="2"/>
    </xf>
    <xf numFmtId="0" fontId="4" fillId="0" borderId="13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distributed" vertical="center" wrapText="1" indent="1"/>
    </xf>
    <xf numFmtId="0" fontId="4" fillId="0" borderId="14" xfId="0" applyFont="1" applyBorder="1" applyAlignment="1" applyProtection="1">
      <alignment horizontal="distributed" vertical="center" indent="1"/>
    </xf>
    <xf numFmtId="0" fontId="4" fillId="0" borderId="11" xfId="0" applyFont="1" applyBorder="1" applyAlignment="1" applyProtection="1">
      <alignment horizontal="distributed" vertical="center" indent="1"/>
    </xf>
    <xf numFmtId="0" fontId="4" fillId="0" borderId="13" xfId="0" applyFont="1" applyBorder="1" applyAlignment="1" applyProtection="1">
      <alignment horizontal="distributed" vertical="center" indent="1"/>
    </xf>
    <xf numFmtId="0" fontId="4" fillId="0" borderId="8" xfId="0" applyFont="1" applyBorder="1" applyAlignment="1" applyProtection="1">
      <alignment horizontal="distributed" vertical="center" indent="2"/>
    </xf>
    <xf numFmtId="0" fontId="5" fillId="0" borderId="14" xfId="0" applyFont="1" applyBorder="1" applyAlignment="1" applyProtection="1">
      <alignment horizontal="distributed" vertical="center" wrapText="1" indent="1"/>
    </xf>
    <xf numFmtId="0" fontId="4" fillId="0" borderId="9" xfId="0" applyFont="1" applyBorder="1" applyAlignment="1" applyProtection="1">
      <alignment horizontal="distributed" vertical="center" indent="1"/>
    </xf>
    <xf numFmtId="0" fontId="4" fillId="0" borderId="10" xfId="0" applyFont="1" applyBorder="1" applyAlignment="1" applyProtection="1">
      <alignment horizontal="distributed" vertical="center" indent="2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right" vertical="center"/>
    </xf>
    <xf numFmtId="0" fontId="5" fillId="0" borderId="11" xfId="0" applyFont="1" applyBorder="1" applyAlignment="1" applyProtection="1">
      <alignment horizontal="right" vertical="center"/>
    </xf>
    <xf numFmtId="38" fontId="8" fillId="2" borderId="12" xfId="1" applyFont="1" applyFill="1" applyBorder="1" applyAlignment="1" applyProtection="1">
      <alignment vertical="center"/>
      <protection locked="0"/>
    </xf>
    <xf numFmtId="38" fontId="8" fillId="0" borderId="13" xfId="1" applyFont="1" applyBorder="1" applyAlignment="1" applyProtection="1">
      <alignment vertical="center"/>
    </xf>
    <xf numFmtId="38" fontId="8" fillId="2" borderId="11" xfId="1" applyFont="1" applyFill="1" applyBorder="1" applyAlignment="1" applyProtection="1">
      <alignment vertical="center"/>
      <protection locked="0"/>
    </xf>
    <xf numFmtId="38" fontId="8" fillId="0" borderId="11" xfId="1" applyFont="1" applyBorder="1" applyAlignment="1" applyProtection="1">
      <alignment vertical="center"/>
    </xf>
    <xf numFmtId="38" fontId="8" fillId="0" borderId="10" xfId="1" applyFont="1" applyBorder="1" applyAlignment="1" applyProtection="1">
      <alignment vertical="center"/>
    </xf>
    <xf numFmtId="0" fontId="5" fillId="0" borderId="0" xfId="0" applyFont="1" applyBorder="1" applyAlignment="1">
      <alignment horizontal="right" vertical="center"/>
    </xf>
    <xf numFmtId="58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 shrinkToFi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vertical="center"/>
    </xf>
    <xf numFmtId="0" fontId="4" fillId="2" borderId="4" xfId="0" quotePrefix="1" applyFont="1" applyFill="1" applyBorder="1" applyAlignment="1" applyProtection="1">
      <alignment horizontal="left" vertical="center"/>
      <protection locked="0"/>
    </xf>
    <xf numFmtId="176" fontId="8" fillId="0" borderId="11" xfId="1" applyNumberFormat="1" applyFont="1" applyBorder="1" applyAlignment="1" applyProtection="1">
      <alignment vertical="center"/>
    </xf>
    <xf numFmtId="58" fontId="4" fillId="2" borderId="4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horizontal="left" vertical="center" shrinkToFit="1"/>
    </xf>
    <xf numFmtId="0" fontId="4" fillId="0" borderId="7" xfId="0" applyFont="1" applyBorder="1" applyAlignment="1" applyProtection="1">
      <alignment horizontal="left" vertical="center" shrinkToFit="1"/>
    </xf>
    <xf numFmtId="0" fontId="5" fillId="0" borderId="5" xfId="0" applyFont="1" applyBorder="1" applyAlignment="1" applyProtection="1">
      <alignment horizontal="left" vertical="center" shrinkToFit="1"/>
    </xf>
    <xf numFmtId="0" fontId="5" fillId="0" borderId="6" xfId="0" applyFont="1" applyBorder="1" applyAlignment="1" applyProtection="1">
      <alignment horizontal="left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vertical="center" shrinkToFit="1"/>
    </xf>
    <xf numFmtId="0" fontId="5" fillId="0" borderId="9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left" vertical="center" shrinkToFit="1"/>
    </xf>
    <xf numFmtId="0" fontId="4" fillId="0" borderId="13" xfId="0" applyFont="1" applyBorder="1" applyAlignment="1" applyProtection="1">
      <alignment horizontal="left" vertical="center" shrinkToFit="1"/>
    </xf>
    <xf numFmtId="0" fontId="5" fillId="0" borderId="11" xfId="0" applyFont="1" applyBorder="1" applyAlignment="1" applyProtection="1">
      <alignment horizontal="left" vertical="center" shrinkToFit="1"/>
    </xf>
    <xf numFmtId="0" fontId="5" fillId="0" borderId="12" xfId="0" applyFont="1" applyBorder="1" applyAlignment="1" applyProtection="1">
      <alignment horizontal="left" vertical="center" shrinkToFit="1"/>
    </xf>
    <xf numFmtId="0" fontId="5" fillId="0" borderId="14" xfId="0" applyFont="1" applyBorder="1" applyAlignment="1" applyProtection="1">
      <alignment horizontal="center" vertical="center" wrapText="1" shrinkToFit="1"/>
    </xf>
    <xf numFmtId="0" fontId="5" fillId="0" borderId="14" xfId="0" applyFont="1" applyBorder="1" applyAlignment="1" applyProtection="1">
      <alignment horizontal="distributed" vertical="center" shrinkToFit="1"/>
    </xf>
    <xf numFmtId="0" fontId="5" fillId="0" borderId="10" xfId="0" applyFont="1" applyBorder="1" applyAlignment="1" applyProtection="1">
      <alignment vertical="center" shrinkToFit="1"/>
    </xf>
    <xf numFmtId="0" fontId="4" fillId="0" borderId="2" xfId="0" applyFont="1" applyBorder="1" applyAlignment="1" applyProtection="1">
      <alignment vertical="center"/>
    </xf>
    <xf numFmtId="38" fontId="8" fillId="0" borderId="12" xfId="1" applyFont="1" applyFill="1" applyBorder="1" applyAlignment="1" applyProtection="1">
      <alignment vertical="center"/>
    </xf>
    <xf numFmtId="38" fontId="8" fillId="2" borderId="10" xfId="1" applyFont="1" applyFill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shrinkToFit="1"/>
    </xf>
    <xf numFmtId="0" fontId="5" fillId="0" borderId="9" xfId="0" applyFont="1" applyBorder="1" applyAlignment="1" applyProtection="1">
      <alignment vertical="center" shrinkToFi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FFFF99"/>
      <color rgb="FFFFFFCC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vmlDrawing" Target="../drawings/vmlDrawing1.vml" Id="rId2" /><Relationship Type="http://schemas.openxmlformats.org/officeDocument/2006/relationships/comments" Target="../comments1.xml" Id="rId3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vmlDrawing" Target="../drawings/vmlDrawing2.vml" Id="rId2" /><Relationship Type="http://schemas.openxmlformats.org/officeDocument/2006/relationships/comments" Target="../comments2.xml" Id="rId3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vmlDrawing" Target="../drawings/vmlDrawing3.vml" Id="rId2" /><Relationship Type="http://schemas.openxmlformats.org/officeDocument/2006/relationships/comments" Target="../comments3.xml" Id="rId3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Relationship Type="http://schemas.openxmlformats.org/officeDocument/2006/relationships/vmlDrawing" Target="../drawings/vmlDrawing4.vml" Id="rId2" /><Relationship Type="http://schemas.openxmlformats.org/officeDocument/2006/relationships/comments" Target="../comments4.xml" Id="rId3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F32"/>
  <sheetViews>
    <sheetView tabSelected="1" workbookViewId="0">
      <selection sqref="A1:F1"/>
    </sheetView>
  </sheetViews>
  <sheetFormatPr defaultRowHeight="18.75"/>
  <cols>
    <col min="1" max="1" width="3.75" style="1" bestFit="1" customWidth="1"/>
    <col min="2" max="3" width="19.5" style="1" customWidth="1"/>
    <col min="4" max="4" width="2.75" style="1" customWidth="1"/>
    <col min="5" max="5" width="14.5" style="1" customWidth="1"/>
    <col min="6" max="6" width="17.875" style="1" customWidth="1"/>
    <col min="7" max="16384" width="9" style="1" customWidth="1"/>
  </cols>
  <sheetData>
    <row r="1" spans="1:6" s="2" customFormat="1" ht="25.5">
      <c r="A1" s="3" t="s">
        <v>48</v>
      </c>
      <c r="B1" s="3"/>
      <c r="C1" s="3"/>
      <c r="D1" s="3"/>
      <c r="E1" s="3"/>
      <c r="F1" s="3"/>
    </row>
    <row r="2" spans="1:6" s="2" customFormat="1" ht="18.75" customHeight="1">
      <c r="A2" s="4"/>
      <c r="B2" s="4"/>
      <c r="C2" s="4"/>
      <c r="D2" s="4"/>
      <c r="E2" s="4"/>
      <c r="F2" s="4"/>
    </row>
    <row r="3" spans="1:6">
      <c r="A3" s="5"/>
      <c r="B3" s="5"/>
      <c r="C3" s="5"/>
      <c r="D3" s="26"/>
      <c r="E3" s="39" t="s">
        <v>76</v>
      </c>
      <c r="F3" s="57"/>
    </row>
    <row r="4" spans="1:6">
      <c r="A4" s="6" t="s">
        <v>65</v>
      </c>
      <c r="B4" s="7"/>
      <c r="C4" s="7"/>
      <c r="D4" s="39" t="s">
        <v>63</v>
      </c>
      <c r="E4" s="47"/>
      <c r="F4" s="47"/>
    </row>
    <row r="5" spans="1:6">
      <c r="A5" s="6" t="s">
        <v>66</v>
      </c>
      <c r="B5" s="7"/>
      <c r="C5" s="7"/>
      <c r="D5" s="39" t="s">
        <v>29</v>
      </c>
      <c r="E5" s="48"/>
      <c r="F5" s="48"/>
    </row>
    <row r="6" spans="1:6">
      <c r="A6" s="6" t="s">
        <v>67</v>
      </c>
      <c r="B6" s="7"/>
      <c r="C6" s="7"/>
      <c r="D6" s="39" t="s">
        <v>8</v>
      </c>
      <c r="E6" s="48"/>
      <c r="F6" s="48"/>
    </row>
    <row r="7" spans="1:6">
      <c r="A7" s="6"/>
      <c r="B7" s="7"/>
      <c r="C7" s="7"/>
      <c r="D7" s="39" t="s">
        <v>64</v>
      </c>
      <c r="E7" s="48"/>
      <c r="F7" s="48"/>
    </row>
    <row r="8" spans="1:6">
      <c r="A8" s="7"/>
      <c r="B8" s="7"/>
      <c r="C8" s="7"/>
      <c r="D8" s="39"/>
      <c r="E8" s="49" t="s">
        <v>68</v>
      </c>
      <c r="F8" s="57"/>
    </row>
    <row r="9" spans="1:6">
      <c r="A9" s="8"/>
      <c r="B9" s="8"/>
      <c r="C9" s="26"/>
      <c r="D9" s="26"/>
      <c r="E9" s="26"/>
      <c r="F9" s="26"/>
    </row>
    <row r="10" spans="1:6">
      <c r="A10" s="9" t="s">
        <v>14</v>
      </c>
      <c r="B10" s="14"/>
      <c r="C10" s="27"/>
      <c r="D10" s="9" t="s">
        <v>36</v>
      </c>
      <c r="E10" s="27"/>
      <c r="F10" s="58" t="s">
        <v>37</v>
      </c>
    </row>
    <row r="11" spans="1:6">
      <c r="A11" s="10" t="s">
        <v>0</v>
      </c>
      <c r="B11" s="15"/>
      <c r="C11" s="28"/>
      <c r="D11" s="15"/>
      <c r="E11" s="50" t="s">
        <v>24</v>
      </c>
      <c r="F11" s="59"/>
    </row>
    <row r="12" spans="1:6" ht="27.75" customHeight="1">
      <c r="A12" s="10"/>
      <c r="B12" s="16" t="s">
        <v>3</v>
      </c>
      <c r="C12" s="29"/>
      <c r="D12" s="40"/>
      <c r="E12" s="51"/>
      <c r="F12" s="60"/>
    </row>
    <row r="13" spans="1:6" ht="27.75" customHeight="1">
      <c r="A13" s="10"/>
      <c r="B13" s="16" t="s">
        <v>9</v>
      </c>
      <c r="C13" s="29"/>
      <c r="D13" s="40"/>
      <c r="E13" s="51"/>
      <c r="F13" s="60"/>
    </row>
    <row r="14" spans="1:6" ht="27.75" customHeight="1">
      <c r="A14" s="10"/>
      <c r="B14" s="16" t="s">
        <v>5</v>
      </c>
      <c r="C14" s="29"/>
      <c r="D14" s="40"/>
      <c r="E14" s="51"/>
      <c r="F14" s="60"/>
    </row>
    <row r="15" spans="1:6" ht="27.75" customHeight="1">
      <c r="A15" s="10"/>
      <c r="B15" s="17" t="s">
        <v>10</v>
      </c>
      <c r="C15" s="30"/>
      <c r="D15" s="41" t="s">
        <v>25</v>
      </c>
      <c r="E15" s="52">
        <f>ROUNDDOWN(SUM(E12:E14),-3)</f>
        <v>0</v>
      </c>
      <c r="F15" s="61" t="s">
        <v>13</v>
      </c>
    </row>
    <row r="16" spans="1:6" ht="27.75" customHeight="1">
      <c r="A16" s="11" t="s">
        <v>16</v>
      </c>
      <c r="B16" s="18" t="s">
        <v>7</v>
      </c>
      <c r="C16" s="31" t="s">
        <v>34</v>
      </c>
      <c r="D16" s="42"/>
      <c r="E16" s="53"/>
      <c r="F16" s="62"/>
    </row>
    <row r="17" spans="1:6" ht="27.75" customHeight="1">
      <c r="A17" s="11"/>
      <c r="B17" s="18"/>
      <c r="C17" s="32" t="s">
        <v>12</v>
      </c>
      <c r="D17" s="43"/>
      <c r="E17" s="51"/>
      <c r="F17" s="60"/>
    </row>
    <row r="18" spans="1:6" ht="27.75" customHeight="1">
      <c r="A18" s="11"/>
      <c r="B18" s="18"/>
      <c r="C18" s="23" t="s">
        <v>10</v>
      </c>
      <c r="D18" s="41" t="s">
        <v>1</v>
      </c>
      <c r="E18" s="52">
        <f>ROUNDUP(SUM(E16:E17),-3)</f>
        <v>0</v>
      </c>
      <c r="F18" s="61" t="s">
        <v>31</v>
      </c>
    </row>
    <row r="19" spans="1:6" ht="27.75" customHeight="1">
      <c r="A19" s="11"/>
      <c r="B19" s="19" t="s">
        <v>2</v>
      </c>
      <c r="C19" s="19"/>
      <c r="D19" s="42"/>
      <c r="E19" s="53"/>
      <c r="F19" s="62"/>
    </row>
    <row r="20" spans="1:6" ht="27.75" customHeight="1">
      <c r="A20" s="11"/>
      <c r="B20" s="19"/>
      <c r="C20" s="19"/>
      <c r="D20" s="41" t="s">
        <v>27</v>
      </c>
      <c r="E20" s="52">
        <f>ROUNDUP(SUM(E19),-3)</f>
        <v>0</v>
      </c>
      <c r="F20" s="61" t="s">
        <v>31</v>
      </c>
    </row>
    <row r="21" spans="1:6" ht="27.75" customHeight="1">
      <c r="A21" s="11"/>
      <c r="B21" s="20" t="s">
        <v>17</v>
      </c>
      <c r="C21" s="33"/>
      <c r="D21" s="44"/>
      <c r="E21" s="53"/>
      <c r="F21" s="60"/>
    </row>
    <row r="22" spans="1:6" ht="27.75" customHeight="1">
      <c r="A22" s="11"/>
      <c r="B22" s="21"/>
      <c r="C22" s="34"/>
      <c r="D22" s="41" t="s">
        <v>11</v>
      </c>
      <c r="E22" s="52">
        <f>ROUNDUP(SUM(E21),-3)</f>
        <v>0</v>
      </c>
      <c r="F22" s="60" t="s">
        <v>31</v>
      </c>
    </row>
    <row r="23" spans="1:6" ht="27.75" customHeight="1">
      <c r="A23" s="11"/>
      <c r="B23" s="19" t="s">
        <v>18</v>
      </c>
      <c r="C23" s="35" t="s">
        <v>19</v>
      </c>
      <c r="D23" s="42"/>
      <c r="E23" s="54">
        <v>100000</v>
      </c>
      <c r="F23" s="63" t="s">
        <v>57</v>
      </c>
    </row>
    <row r="24" spans="1:6" ht="27.75" customHeight="1">
      <c r="A24" s="11"/>
      <c r="B24" s="19"/>
      <c r="C24" s="36" t="s">
        <v>40</v>
      </c>
      <c r="D24" s="43"/>
      <c r="E24" s="51"/>
      <c r="F24" s="60" t="s">
        <v>32</v>
      </c>
    </row>
    <row r="25" spans="1:6" ht="27.75" customHeight="1">
      <c r="A25" s="11"/>
      <c r="B25" s="19"/>
      <c r="C25" s="37" t="s">
        <v>10</v>
      </c>
      <c r="D25" s="41" t="s">
        <v>28</v>
      </c>
      <c r="E25" s="52">
        <f>SUM(E23:E24)</f>
        <v>100000</v>
      </c>
      <c r="F25" s="61"/>
    </row>
    <row r="26" spans="1:6" ht="27.75" customHeight="1">
      <c r="A26" s="11"/>
      <c r="B26" s="22" t="s">
        <v>20</v>
      </c>
      <c r="C26" s="33"/>
      <c r="D26" s="42"/>
      <c r="E26" s="54" t="str">
        <f>IF(E15=0,"",(E15-(E18+E20+E22+E25))*20/100)</f>
        <v/>
      </c>
      <c r="F26" s="64" t="s">
        <v>41</v>
      </c>
    </row>
    <row r="27" spans="1:6" ht="27.75" customHeight="1">
      <c r="A27" s="11"/>
      <c r="B27" s="23" t="s">
        <v>21</v>
      </c>
      <c r="C27" s="23"/>
      <c r="D27" s="41" t="s">
        <v>23</v>
      </c>
      <c r="E27" s="52" t="str">
        <f>IF(E15=0,"",IF(E26&lt;E25*2,E26,E25*2))</f>
        <v/>
      </c>
      <c r="F27" s="65"/>
    </row>
    <row r="28" spans="1:6" ht="27.75" customHeight="1">
      <c r="A28" s="11"/>
      <c r="B28" s="24" t="s">
        <v>22</v>
      </c>
      <c r="C28" s="24"/>
      <c r="D28" s="45" t="s">
        <v>30</v>
      </c>
      <c r="E28" s="55">
        <f>ROUNDUP(SUM(E18,E20,E22,E25,E27),-3)</f>
        <v>100000</v>
      </c>
      <c r="F28" s="66" t="s">
        <v>31</v>
      </c>
    </row>
    <row r="29" spans="1:6" ht="27.75" customHeight="1">
      <c r="A29" s="12" t="s">
        <v>70</v>
      </c>
      <c r="B29" s="25"/>
      <c r="C29" s="38"/>
      <c r="D29" s="46"/>
      <c r="E29" s="55" t="str">
        <f>IF(E15=0,"",E15-E28)</f>
        <v/>
      </c>
      <c r="F29" s="66" t="s">
        <v>13</v>
      </c>
    </row>
    <row r="30" spans="1:6">
      <c r="A30" s="13" t="s">
        <v>69</v>
      </c>
      <c r="B30" s="6"/>
    </row>
    <row r="31" spans="1:6">
      <c r="A31" s="6" t="s">
        <v>54</v>
      </c>
      <c r="B31" s="6"/>
    </row>
    <row r="32" spans="1:6">
      <c r="A32" s="7"/>
      <c r="B32" s="7"/>
      <c r="C32" s="7"/>
      <c r="D32" s="39"/>
      <c r="E32" s="56" t="s">
        <v>81</v>
      </c>
      <c r="F32" s="57"/>
    </row>
  </sheetData>
  <mergeCells count="22">
    <mergeCell ref="A1:F1"/>
    <mergeCell ref="E4:F4"/>
    <mergeCell ref="E5:F5"/>
    <mergeCell ref="E6:F6"/>
    <mergeCell ref="E7:F7"/>
    <mergeCell ref="A10:C10"/>
    <mergeCell ref="D10:E10"/>
    <mergeCell ref="B12:C12"/>
    <mergeCell ref="B13:C13"/>
    <mergeCell ref="B14:C14"/>
    <mergeCell ref="B15:C15"/>
    <mergeCell ref="B26:C26"/>
    <mergeCell ref="B27:C27"/>
    <mergeCell ref="B28:C28"/>
    <mergeCell ref="A29:C29"/>
    <mergeCell ref="A11:A15"/>
    <mergeCell ref="B16:B18"/>
    <mergeCell ref="B19:C20"/>
    <mergeCell ref="B21:C22"/>
    <mergeCell ref="B23:B25"/>
    <mergeCell ref="F26:F27"/>
    <mergeCell ref="A16:A28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fitToWidth="1" fitToHeight="1" orientation="portrait" usePrinterDefaults="1" r:id="rId1"/>
  <legacy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0" tint="-0.25"/>
  </sheetPr>
  <dimension ref="A1:F32"/>
  <sheetViews>
    <sheetView workbookViewId="0">
      <selection sqref="A1:F1"/>
    </sheetView>
  </sheetViews>
  <sheetFormatPr defaultRowHeight="18.75"/>
  <cols>
    <col min="1" max="1" width="3.75" style="1" bestFit="1" customWidth="1"/>
    <col min="2" max="3" width="19.5" style="1" customWidth="1"/>
    <col min="4" max="4" width="2.75" style="1" customWidth="1"/>
    <col min="5" max="5" width="14.5" style="1" customWidth="1"/>
    <col min="6" max="6" width="17.875" style="1" customWidth="1"/>
    <col min="7" max="16384" width="9" style="1" customWidth="1"/>
  </cols>
  <sheetData>
    <row r="1" spans="1:6" s="2" customFormat="1" ht="25.5">
      <c r="A1" s="3" t="s">
        <v>73</v>
      </c>
      <c r="B1" s="3"/>
      <c r="C1" s="3"/>
      <c r="D1" s="3"/>
      <c r="E1" s="3"/>
      <c r="F1" s="3"/>
    </row>
    <row r="2" spans="1:6" s="2" customFormat="1" ht="18.75" customHeight="1">
      <c r="A2" s="4"/>
      <c r="B2" s="4"/>
      <c r="C2" s="4"/>
      <c r="D2" s="4"/>
      <c r="E2" s="4"/>
      <c r="F2" s="4"/>
    </row>
    <row r="3" spans="1:6">
      <c r="A3" s="5"/>
      <c r="B3" s="5"/>
      <c r="C3" s="5"/>
      <c r="D3" s="26"/>
      <c r="E3" s="39" t="s">
        <v>76</v>
      </c>
      <c r="F3" s="57">
        <v>44951</v>
      </c>
    </row>
    <row r="4" spans="1:6">
      <c r="A4" s="6" t="s">
        <v>65</v>
      </c>
      <c r="B4" s="7"/>
      <c r="C4" s="7"/>
      <c r="D4" s="39" t="s">
        <v>63</v>
      </c>
      <c r="E4" s="47" t="s">
        <v>78</v>
      </c>
      <c r="F4" s="47"/>
    </row>
    <row r="5" spans="1:6">
      <c r="A5" s="6" t="s">
        <v>66</v>
      </c>
      <c r="B5" s="7"/>
      <c r="C5" s="7"/>
      <c r="D5" s="39" t="s">
        <v>29</v>
      </c>
      <c r="E5" s="48" t="s">
        <v>72</v>
      </c>
      <c r="F5" s="48"/>
    </row>
    <row r="6" spans="1:6">
      <c r="A6" s="6" t="s">
        <v>67</v>
      </c>
      <c r="B6" s="7"/>
      <c r="C6" s="7"/>
      <c r="D6" s="39" t="s">
        <v>8</v>
      </c>
      <c r="E6" s="48" t="s">
        <v>80</v>
      </c>
      <c r="F6" s="48"/>
    </row>
    <row r="7" spans="1:6">
      <c r="A7" s="6"/>
      <c r="B7" s="7"/>
      <c r="C7" s="7"/>
      <c r="D7" s="39" t="s">
        <v>64</v>
      </c>
      <c r="E7" s="67" t="s">
        <v>79</v>
      </c>
      <c r="F7" s="48"/>
    </row>
    <row r="8" spans="1:6">
      <c r="A8" s="7"/>
      <c r="B8" s="7"/>
      <c r="C8" s="7"/>
      <c r="D8" s="39"/>
      <c r="E8" s="49" t="s">
        <v>68</v>
      </c>
      <c r="F8" s="69">
        <v>44936</v>
      </c>
    </row>
    <row r="9" spans="1:6">
      <c r="A9" s="8"/>
      <c r="B9" s="8"/>
      <c r="C9" s="26"/>
      <c r="D9" s="26"/>
      <c r="E9" s="26"/>
      <c r="F9" s="26"/>
    </row>
    <row r="10" spans="1:6">
      <c r="A10" s="9" t="s">
        <v>14</v>
      </c>
      <c r="B10" s="14"/>
      <c r="C10" s="27"/>
      <c r="D10" s="9" t="s">
        <v>36</v>
      </c>
      <c r="E10" s="27"/>
      <c r="F10" s="58" t="s">
        <v>37</v>
      </c>
    </row>
    <row r="11" spans="1:6">
      <c r="A11" s="10" t="s">
        <v>0</v>
      </c>
      <c r="B11" s="15"/>
      <c r="C11" s="28"/>
      <c r="D11" s="15"/>
      <c r="E11" s="50" t="s">
        <v>24</v>
      </c>
      <c r="F11" s="59"/>
    </row>
    <row r="12" spans="1:6" ht="27.75" customHeight="1">
      <c r="A12" s="10"/>
      <c r="B12" s="16" t="s">
        <v>3</v>
      </c>
      <c r="C12" s="29"/>
      <c r="D12" s="40"/>
      <c r="E12" s="51">
        <v>250000</v>
      </c>
      <c r="F12" s="60"/>
    </row>
    <row r="13" spans="1:6" ht="27.75" customHeight="1">
      <c r="A13" s="10"/>
      <c r="B13" s="16" t="s">
        <v>9</v>
      </c>
      <c r="C13" s="29"/>
      <c r="D13" s="40"/>
      <c r="E13" s="51">
        <v>6000</v>
      </c>
      <c r="F13" s="60"/>
    </row>
    <row r="14" spans="1:6" ht="27.75" customHeight="1">
      <c r="A14" s="10"/>
      <c r="B14" s="16" t="s">
        <v>5</v>
      </c>
      <c r="C14" s="29"/>
      <c r="D14" s="40"/>
      <c r="E14" s="51">
        <v>10000</v>
      </c>
      <c r="F14" s="60"/>
    </row>
    <row r="15" spans="1:6" ht="27.75" customHeight="1">
      <c r="A15" s="10"/>
      <c r="B15" s="17" t="s">
        <v>10</v>
      </c>
      <c r="C15" s="30"/>
      <c r="D15" s="41" t="s">
        <v>25</v>
      </c>
      <c r="E15" s="52">
        <f>ROUNDDOWN(SUM(E12:E14),-3)</f>
        <v>266000</v>
      </c>
      <c r="F15" s="61" t="s">
        <v>13</v>
      </c>
    </row>
    <row r="16" spans="1:6" ht="27.75" customHeight="1">
      <c r="A16" s="11" t="s">
        <v>16</v>
      </c>
      <c r="B16" s="18" t="s">
        <v>7</v>
      </c>
      <c r="C16" s="31" t="s">
        <v>34</v>
      </c>
      <c r="D16" s="42"/>
      <c r="E16" s="53">
        <v>15000</v>
      </c>
      <c r="F16" s="62"/>
    </row>
    <row r="17" spans="1:6" ht="27.75" customHeight="1">
      <c r="A17" s="11"/>
      <c r="B17" s="18"/>
      <c r="C17" s="32" t="s">
        <v>12</v>
      </c>
      <c r="D17" s="43"/>
      <c r="E17" s="51">
        <v>0</v>
      </c>
      <c r="F17" s="60"/>
    </row>
    <row r="18" spans="1:6" ht="27.75" customHeight="1">
      <c r="A18" s="11"/>
      <c r="B18" s="18"/>
      <c r="C18" s="23" t="s">
        <v>10</v>
      </c>
      <c r="D18" s="41" t="s">
        <v>1</v>
      </c>
      <c r="E18" s="52">
        <f>ROUNDUP(SUM(E16:E17),-3)</f>
        <v>15000</v>
      </c>
      <c r="F18" s="61" t="s">
        <v>31</v>
      </c>
    </row>
    <row r="19" spans="1:6" ht="27.75" customHeight="1">
      <c r="A19" s="11"/>
      <c r="B19" s="19" t="s">
        <v>2</v>
      </c>
      <c r="C19" s="19"/>
      <c r="D19" s="42"/>
      <c r="E19" s="53">
        <v>10000</v>
      </c>
      <c r="F19" s="62"/>
    </row>
    <row r="20" spans="1:6" ht="27.75" customHeight="1">
      <c r="A20" s="11"/>
      <c r="B20" s="19"/>
      <c r="C20" s="19"/>
      <c r="D20" s="41" t="s">
        <v>27</v>
      </c>
      <c r="E20" s="52">
        <f>ROUNDUP(SUM(E19),-3)</f>
        <v>10000</v>
      </c>
      <c r="F20" s="61" t="s">
        <v>31</v>
      </c>
    </row>
    <row r="21" spans="1:6" ht="27.75" customHeight="1">
      <c r="A21" s="11"/>
      <c r="B21" s="20" t="s">
        <v>17</v>
      </c>
      <c r="C21" s="33"/>
      <c r="D21" s="44"/>
      <c r="E21" s="53">
        <v>40000</v>
      </c>
      <c r="F21" s="60"/>
    </row>
    <row r="22" spans="1:6" ht="27.75" customHeight="1">
      <c r="A22" s="11"/>
      <c r="B22" s="21"/>
      <c r="C22" s="34"/>
      <c r="D22" s="41" t="s">
        <v>11</v>
      </c>
      <c r="E22" s="52">
        <f>ROUNDUP(SUM(E21),-3)</f>
        <v>40000</v>
      </c>
      <c r="F22" s="60" t="s">
        <v>31</v>
      </c>
    </row>
    <row r="23" spans="1:6" ht="27.75" customHeight="1">
      <c r="A23" s="11"/>
      <c r="B23" s="19" t="s">
        <v>18</v>
      </c>
      <c r="C23" s="35" t="s">
        <v>19</v>
      </c>
      <c r="D23" s="42"/>
      <c r="E23" s="54">
        <v>100000</v>
      </c>
      <c r="F23" s="63" t="s">
        <v>57</v>
      </c>
    </row>
    <row r="24" spans="1:6" ht="27.75" customHeight="1">
      <c r="A24" s="11"/>
      <c r="B24" s="19"/>
      <c r="C24" s="36" t="s">
        <v>40</v>
      </c>
      <c r="D24" s="43"/>
      <c r="E24" s="51">
        <v>45000</v>
      </c>
      <c r="F24" s="60" t="s">
        <v>32</v>
      </c>
    </row>
    <row r="25" spans="1:6" ht="27.75" customHeight="1">
      <c r="A25" s="11"/>
      <c r="B25" s="19"/>
      <c r="C25" s="37" t="s">
        <v>10</v>
      </c>
      <c r="D25" s="41" t="s">
        <v>28</v>
      </c>
      <c r="E25" s="52">
        <f>SUM(E23:E24)</f>
        <v>145000</v>
      </c>
      <c r="F25" s="61"/>
    </row>
    <row r="26" spans="1:6" ht="27.75" customHeight="1">
      <c r="A26" s="11"/>
      <c r="B26" s="22" t="s">
        <v>20</v>
      </c>
      <c r="C26" s="33"/>
      <c r="D26" s="42"/>
      <c r="E26" s="68">
        <f>IF(E15=0,"",(E15-(E18+E20+E22+E25))*20/100)</f>
        <v>11200</v>
      </c>
      <c r="F26" s="64" t="s">
        <v>41</v>
      </c>
    </row>
    <row r="27" spans="1:6" ht="27.75" customHeight="1">
      <c r="A27" s="11"/>
      <c r="B27" s="23" t="s">
        <v>21</v>
      </c>
      <c r="C27" s="23"/>
      <c r="D27" s="41" t="s">
        <v>23</v>
      </c>
      <c r="E27" s="52">
        <f>IF(E15=0,"",IF(E26&lt;E25*2,E26,E25*2))</f>
        <v>11200</v>
      </c>
      <c r="F27" s="65"/>
    </row>
    <row r="28" spans="1:6" ht="27.75" customHeight="1">
      <c r="A28" s="11"/>
      <c r="B28" s="24" t="s">
        <v>22</v>
      </c>
      <c r="C28" s="24"/>
      <c r="D28" s="45" t="s">
        <v>30</v>
      </c>
      <c r="E28" s="55">
        <f>ROUNDUP(SUM(E18,E20,E22,E25,E27),-3)</f>
        <v>222000</v>
      </c>
      <c r="F28" s="66" t="s">
        <v>31</v>
      </c>
    </row>
    <row r="29" spans="1:6" ht="27.75" customHeight="1">
      <c r="A29" s="12" t="s">
        <v>70</v>
      </c>
      <c r="B29" s="25"/>
      <c r="C29" s="38"/>
      <c r="D29" s="46"/>
      <c r="E29" s="55">
        <f>IF(E15=0,"",E15-E28)</f>
        <v>44000</v>
      </c>
      <c r="F29" s="66" t="s">
        <v>13</v>
      </c>
    </row>
    <row r="30" spans="1:6">
      <c r="A30" s="13" t="s">
        <v>69</v>
      </c>
      <c r="B30" s="6"/>
    </row>
    <row r="31" spans="1:6">
      <c r="A31" s="6" t="s">
        <v>54</v>
      </c>
      <c r="B31" s="6"/>
    </row>
    <row r="32" spans="1:6">
      <c r="A32" s="7"/>
      <c r="B32" s="7"/>
      <c r="C32" s="7"/>
      <c r="D32" s="39"/>
      <c r="E32" s="56" t="s">
        <v>81</v>
      </c>
      <c r="F32" s="57">
        <v>44957</v>
      </c>
    </row>
  </sheetData>
  <mergeCells count="22">
    <mergeCell ref="A1:F1"/>
    <mergeCell ref="E4:F4"/>
    <mergeCell ref="E5:F5"/>
    <mergeCell ref="E6:F6"/>
    <mergeCell ref="E7:F7"/>
    <mergeCell ref="A10:C10"/>
    <mergeCell ref="D10:E10"/>
    <mergeCell ref="B12:C12"/>
    <mergeCell ref="B13:C13"/>
    <mergeCell ref="B14:C14"/>
    <mergeCell ref="B15:C15"/>
    <mergeCell ref="B26:C26"/>
    <mergeCell ref="B27:C27"/>
    <mergeCell ref="B28:C28"/>
    <mergeCell ref="A29:C29"/>
    <mergeCell ref="A11:A15"/>
    <mergeCell ref="B16:B18"/>
    <mergeCell ref="B19:C20"/>
    <mergeCell ref="B21:C22"/>
    <mergeCell ref="B23:B25"/>
    <mergeCell ref="F26:F27"/>
    <mergeCell ref="A16:A28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fitToWidth="1" fitToHeight="1" orientation="portrait" usePrinterDefaults="1" r:id="rId1"/>
  <legacyDrawing r:id="rId2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30"/>
  <sheetViews>
    <sheetView workbookViewId="0">
      <selection sqref="A1:H1"/>
    </sheetView>
  </sheetViews>
  <sheetFormatPr defaultRowHeight="18.75"/>
  <cols>
    <col min="1" max="1" width="7" style="1" customWidth="1"/>
    <col min="2" max="2" width="3.75" style="1" customWidth="1"/>
    <col min="3" max="3" width="10.25" style="1" bestFit="1" customWidth="1"/>
    <col min="4" max="4" width="18.25" style="1" customWidth="1"/>
    <col min="5" max="5" width="2.75" style="1" customWidth="1"/>
    <col min="6" max="7" width="13.5" style="1" customWidth="1"/>
    <col min="8" max="8" width="16" style="1" customWidth="1"/>
    <col min="9" max="16384" width="9" style="1" customWidth="1"/>
  </cols>
  <sheetData>
    <row r="1" spans="1:8" s="2" customFormat="1" ht="25.5" customHeight="1">
      <c r="A1" s="70" t="s">
        <v>75</v>
      </c>
      <c r="B1" s="70"/>
      <c r="C1" s="70"/>
      <c r="D1" s="70"/>
      <c r="E1" s="70"/>
      <c r="F1" s="70"/>
      <c r="G1" s="70"/>
      <c r="H1" s="70"/>
    </row>
    <row r="2" spans="1:8">
      <c r="A2" s="5"/>
      <c r="B2" s="5"/>
      <c r="C2" s="5"/>
      <c r="D2" s="5"/>
      <c r="E2" s="5"/>
      <c r="F2" s="5"/>
      <c r="G2" s="5"/>
      <c r="H2" s="5"/>
    </row>
    <row r="3" spans="1:8">
      <c r="A3" s="5"/>
      <c r="B3" s="5"/>
      <c r="C3" s="5"/>
      <c r="F3" s="26"/>
      <c r="G3" s="39" t="s">
        <v>76</v>
      </c>
      <c r="H3" s="57"/>
    </row>
    <row r="4" spans="1:8">
      <c r="A4" s="6" t="s">
        <v>65</v>
      </c>
      <c r="B4" s="7"/>
      <c r="C4" s="7"/>
      <c r="F4" s="39" t="s">
        <v>63</v>
      </c>
      <c r="G4" s="47"/>
      <c r="H4" s="47"/>
    </row>
    <row r="5" spans="1:8">
      <c r="A5" s="6" t="s">
        <v>66</v>
      </c>
      <c r="B5" s="7"/>
      <c r="C5" s="7"/>
      <c r="F5" s="39" t="s">
        <v>29</v>
      </c>
      <c r="G5" s="48"/>
      <c r="H5" s="48"/>
    </row>
    <row r="6" spans="1:8">
      <c r="A6" s="6" t="s">
        <v>67</v>
      </c>
      <c r="B6" s="7"/>
      <c r="C6" s="7"/>
      <c r="F6" s="39" t="s">
        <v>8</v>
      </c>
      <c r="G6" s="48"/>
      <c r="H6" s="48"/>
    </row>
    <row r="7" spans="1:8">
      <c r="A7" s="6"/>
      <c r="B7" s="7"/>
      <c r="C7" s="7"/>
      <c r="F7" s="39" t="s">
        <v>64</v>
      </c>
      <c r="G7" s="48"/>
      <c r="H7" s="48"/>
    </row>
    <row r="8" spans="1:8">
      <c r="A8" s="7"/>
      <c r="B8" s="7"/>
      <c r="C8" s="7"/>
      <c r="G8" s="49" t="s">
        <v>68</v>
      </c>
      <c r="H8" s="57"/>
    </row>
    <row r="9" spans="1:8">
      <c r="A9" s="5"/>
      <c r="B9" s="77"/>
      <c r="C9" s="77"/>
      <c r="D9" s="77"/>
      <c r="E9" s="5"/>
      <c r="F9" s="5"/>
      <c r="G9" s="5"/>
      <c r="H9" s="5"/>
    </row>
    <row r="10" spans="1:8">
      <c r="A10" s="45" t="s">
        <v>14</v>
      </c>
      <c r="B10" s="78"/>
      <c r="C10" s="78"/>
      <c r="D10" s="95"/>
      <c r="E10" s="45" t="s">
        <v>36</v>
      </c>
      <c r="F10" s="95"/>
      <c r="G10" s="96" t="s">
        <v>43</v>
      </c>
      <c r="H10" s="110" t="s">
        <v>37</v>
      </c>
    </row>
    <row r="11" spans="1:8" ht="30" customHeight="1">
      <c r="A11" s="71" t="s">
        <v>52</v>
      </c>
      <c r="B11" s="79"/>
      <c r="C11" s="79"/>
      <c r="D11" s="96"/>
      <c r="E11" s="104" t="s">
        <v>25</v>
      </c>
      <c r="F11" s="55">
        <f>ROUNDDOWN(G11,-3)</f>
        <v>0</v>
      </c>
      <c r="G11" s="106"/>
      <c r="H11" s="92" t="s">
        <v>13</v>
      </c>
    </row>
    <row r="12" spans="1:8" ht="30" customHeight="1">
      <c r="A12" s="72" t="s">
        <v>38</v>
      </c>
      <c r="B12" s="80" t="s">
        <v>50</v>
      </c>
      <c r="C12" s="87" t="s">
        <v>44</v>
      </c>
      <c r="D12" s="97"/>
      <c r="E12" s="40"/>
      <c r="F12" s="105">
        <f>ROUNDUP(G12,-3)</f>
        <v>0</v>
      </c>
      <c r="G12" s="51"/>
      <c r="H12" s="63" t="s">
        <v>31</v>
      </c>
    </row>
    <row r="13" spans="1:8" ht="30" customHeight="1">
      <c r="A13" s="72"/>
      <c r="B13" s="80" t="s">
        <v>15</v>
      </c>
      <c r="C13" s="87" t="s">
        <v>45</v>
      </c>
      <c r="D13" s="97"/>
      <c r="E13" s="40"/>
      <c r="F13" s="105">
        <f>ROUNDUP(G13,-3)</f>
        <v>0</v>
      </c>
      <c r="G13" s="51"/>
      <c r="H13" s="111" t="s">
        <v>31</v>
      </c>
    </row>
    <row r="14" spans="1:8" ht="30" customHeight="1">
      <c r="A14" s="72"/>
      <c r="B14" s="80" t="s">
        <v>51</v>
      </c>
      <c r="C14" s="87" t="s">
        <v>46</v>
      </c>
      <c r="D14" s="97"/>
      <c r="E14" s="40"/>
      <c r="F14" s="105">
        <f>ROUNDUP(G14,-3)</f>
        <v>0</v>
      </c>
      <c r="G14" s="51"/>
      <c r="H14" s="111" t="s">
        <v>31</v>
      </c>
    </row>
    <row r="15" spans="1:8" ht="30" customHeight="1">
      <c r="A15" s="65"/>
      <c r="B15" s="81" t="s">
        <v>49</v>
      </c>
      <c r="C15" s="88" t="s">
        <v>26</v>
      </c>
      <c r="D15" s="98"/>
      <c r="E15" s="41" t="s">
        <v>1</v>
      </c>
      <c r="F15" s="52">
        <f>ROUNDDOWN(SUM(F12:F14),-3)</f>
        <v>0</v>
      </c>
      <c r="G15" s="52">
        <f>ROUNDDOWN(SUM(G12:G14),-3)</f>
        <v>0</v>
      </c>
      <c r="H15" s="112"/>
    </row>
    <row r="16" spans="1:8" ht="30" customHeight="1">
      <c r="A16" s="71" t="s">
        <v>47</v>
      </c>
      <c r="B16" s="79"/>
      <c r="C16" s="79"/>
      <c r="D16" s="96"/>
      <c r="E16" s="45" t="s">
        <v>27</v>
      </c>
      <c r="F16" s="55">
        <f>ROUNDDOWN(G16,-3)</f>
        <v>0</v>
      </c>
      <c r="G16" s="106"/>
      <c r="H16" s="92" t="s">
        <v>13</v>
      </c>
    </row>
    <row r="17" spans="1:8" ht="30" customHeight="1">
      <c r="A17" s="64" t="s">
        <v>42</v>
      </c>
      <c r="B17" s="80" t="s">
        <v>50</v>
      </c>
      <c r="C17" s="89" t="s">
        <v>58</v>
      </c>
      <c r="D17" s="99"/>
      <c r="E17" s="42"/>
      <c r="F17" s="105">
        <f>ROUNDUP(G17,-3)</f>
        <v>0</v>
      </c>
      <c r="G17" s="53"/>
      <c r="H17" s="111" t="s">
        <v>31</v>
      </c>
    </row>
    <row r="18" spans="1:8" ht="30" customHeight="1">
      <c r="A18" s="72"/>
      <c r="B18" s="80" t="s">
        <v>15</v>
      </c>
      <c r="C18" s="90" t="s">
        <v>59</v>
      </c>
      <c r="D18" s="100"/>
      <c r="E18" s="43"/>
      <c r="F18" s="105">
        <f>ROUNDUP(G18,-3)</f>
        <v>0</v>
      </c>
      <c r="G18" s="51"/>
      <c r="H18" s="111" t="s">
        <v>31</v>
      </c>
    </row>
    <row r="19" spans="1:8" ht="30" customHeight="1">
      <c r="A19" s="72"/>
      <c r="B19" s="80" t="s">
        <v>51</v>
      </c>
      <c r="C19" s="87" t="s">
        <v>60</v>
      </c>
      <c r="D19" s="97"/>
      <c r="E19" s="43"/>
      <c r="F19" s="105">
        <f>ROUNDUP(G19,-3)</f>
        <v>0</v>
      </c>
      <c r="G19" s="51"/>
      <c r="H19" s="111" t="s">
        <v>31</v>
      </c>
    </row>
    <row r="20" spans="1:8" ht="30" customHeight="1">
      <c r="A20" s="72"/>
      <c r="B20" s="81" t="s">
        <v>49</v>
      </c>
      <c r="C20" s="88" t="s">
        <v>26</v>
      </c>
      <c r="D20" s="98"/>
      <c r="E20" s="41" t="s">
        <v>11</v>
      </c>
      <c r="F20" s="52">
        <f>ROUNDDOWN(SUM(F17:F19),-3)</f>
        <v>0</v>
      </c>
      <c r="G20" s="52">
        <f>SUM(G17:G19)</f>
        <v>0</v>
      </c>
      <c r="H20" s="112"/>
    </row>
    <row r="21" spans="1:8" ht="30" customHeight="1">
      <c r="A21" s="72"/>
      <c r="B21" s="82" t="s">
        <v>53</v>
      </c>
      <c r="C21" s="91" t="s">
        <v>18</v>
      </c>
      <c r="D21" s="82" t="s">
        <v>19</v>
      </c>
      <c r="E21" s="42"/>
      <c r="F21" s="54">
        <f>G21</f>
        <v>100000</v>
      </c>
      <c r="G21" s="54">
        <v>100000</v>
      </c>
      <c r="H21" s="63" t="s">
        <v>57</v>
      </c>
    </row>
    <row r="22" spans="1:8" ht="30" customHeight="1">
      <c r="A22" s="72"/>
      <c r="B22" s="80"/>
      <c r="C22" s="91"/>
      <c r="D22" s="101" t="s">
        <v>40</v>
      </c>
      <c r="E22" s="43"/>
      <c r="F22" s="105">
        <f>G22</f>
        <v>0</v>
      </c>
      <c r="G22" s="51"/>
      <c r="H22" s="111" t="s">
        <v>32</v>
      </c>
    </row>
    <row r="23" spans="1:8" ht="30" customHeight="1">
      <c r="A23" s="65"/>
      <c r="B23" s="81"/>
      <c r="C23" s="82"/>
      <c r="D23" s="102" t="s">
        <v>10</v>
      </c>
      <c r="E23" s="43" t="s">
        <v>28</v>
      </c>
      <c r="F23" s="105">
        <f>SUM(F21:F22)</f>
        <v>100000</v>
      </c>
      <c r="G23" s="52">
        <f>SUM(G21:G22)</f>
        <v>100000</v>
      </c>
      <c r="H23" s="112"/>
    </row>
    <row r="24" spans="1:8" ht="30" customHeight="1">
      <c r="A24" s="73" t="s">
        <v>55</v>
      </c>
      <c r="B24" s="83"/>
      <c r="C24" s="92" t="s">
        <v>61</v>
      </c>
      <c r="D24" s="103"/>
      <c r="E24" s="45" t="s">
        <v>23</v>
      </c>
      <c r="F24" s="55" t="str">
        <f>IF(AND(G11="",G16=""),"",(F11+F16-(F15+F19+F23))*20/100)</f>
        <v/>
      </c>
      <c r="G24" s="107" t="s">
        <v>41</v>
      </c>
      <c r="H24" s="113"/>
    </row>
    <row r="25" spans="1:8" ht="30" customHeight="1">
      <c r="A25" s="74"/>
      <c r="B25" s="84"/>
      <c r="C25" s="92" t="s">
        <v>62</v>
      </c>
      <c r="D25" s="92"/>
      <c r="E25" s="45" t="s">
        <v>30</v>
      </c>
      <c r="F25" s="55" t="str">
        <f>IF(AND(G11="",G16=""),"",(F16-(F19+F23))*20/100)</f>
        <v/>
      </c>
      <c r="G25" s="107"/>
      <c r="H25" s="113"/>
    </row>
    <row r="26" spans="1:8" ht="30" customHeight="1">
      <c r="A26" s="75" t="s">
        <v>56</v>
      </c>
      <c r="B26" s="85"/>
      <c r="C26" s="93" t="s">
        <v>4</v>
      </c>
      <c r="D26" s="61"/>
      <c r="E26" s="41" t="s">
        <v>35</v>
      </c>
      <c r="F26" s="52" t="str">
        <f>IFERROR(IF((F16-F20)&gt;=F23,F11-(F15+(F24-F25)),""),"")</f>
        <v/>
      </c>
      <c r="G26" s="108" t="s">
        <v>71</v>
      </c>
      <c r="H26" s="114"/>
    </row>
    <row r="27" spans="1:8" ht="30" customHeight="1">
      <c r="A27" s="76" t="s">
        <v>33</v>
      </c>
      <c r="B27" s="86"/>
      <c r="C27" s="94" t="s">
        <v>39</v>
      </c>
      <c r="D27" s="66"/>
      <c r="E27" s="45" t="s">
        <v>6</v>
      </c>
      <c r="F27" s="55" t="str">
        <f>IFERROR(IF((F16-F20)&lt;F23,(F11+F16)-(F15+F20+F23+F24),""),"")</f>
        <v/>
      </c>
      <c r="G27" s="109"/>
      <c r="H27" s="115"/>
    </row>
    <row r="28" spans="1:8">
      <c r="A28" s="13" t="s">
        <v>69</v>
      </c>
      <c r="B28" s="6"/>
    </row>
    <row r="29" spans="1:8">
      <c r="A29" s="6" t="s">
        <v>54</v>
      </c>
      <c r="B29" s="6"/>
    </row>
    <row r="30" spans="1:8">
      <c r="A30" s="7"/>
      <c r="B30" s="7"/>
      <c r="C30" s="7"/>
      <c r="D30" s="39"/>
      <c r="G30" s="56" t="s">
        <v>81</v>
      </c>
      <c r="H30" s="57"/>
    </row>
  </sheetData>
  <mergeCells count="30">
    <mergeCell ref="A1:H1"/>
    <mergeCell ref="G4:H4"/>
    <mergeCell ref="G5:H5"/>
    <mergeCell ref="G6:H6"/>
    <mergeCell ref="G7:H7"/>
    <mergeCell ref="A10:D10"/>
    <mergeCell ref="E10:F10"/>
    <mergeCell ref="A11:D11"/>
    <mergeCell ref="C12:D12"/>
    <mergeCell ref="C13:D13"/>
    <mergeCell ref="C14:D14"/>
    <mergeCell ref="C15:D15"/>
    <mergeCell ref="A16:D16"/>
    <mergeCell ref="C17:D17"/>
    <mergeCell ref="C18:D18"/>
    <mergeCell ref="C19:D19"/>
    <mergeCell ref="C20:D20"/>
    <mergeCell ref="C24:D24"/>
    <mergeCell ref="C25:D25"/>
    <mergeCell ref="A26:B26"/>
    <mergeCell ref="C26:D26"/>
    <mergeCell ref="A27:B27"/>
    <mergeCell ref="C27:D27"/>
    <mergeCell ref="A12:A15"/>
    <mergeCell ref="B21:B23"/>
    <mergeCell ref="C21:C23"/>
    <mergeCell ref="A24:B25"/>
    <mergeCell ref="G24:H25"/>
    <mergeCell ref="G26:H27"/>
    <mergeCell ref="A17:A23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fitToWidth="1" fitToHeight="1" orientation="portrait" usePrinterDefaults="1" r:id="rId1"/>
  <legacyDrawing r:id="rId2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0" tint="-0.25"/>
  </sheetPr>
  <dimension ref="A1:H30"/>
  <sheetViews>
    <sheetView workbookViewId="0">
      <selection sqref="A1:H1"/>
    </sheetView>
  </sheetViews>
  <sheetFormatPr defaultRowHeight="18.75"/>
  <cols>
    <col min="1" max="1" width="7" style="1" customWidth="1"/>
    <col min="2" max="2" width="3.75" style="1" customWidth="1"/>
    <col min="3" max="3" width="10.25" style="1" bestFit="1" customWidth="1"/>
    <col min="4" max="4" width="18.25" style="1" customWidth="1"/>
    <col min="5" max="5" width="2.75" style="1" customWidth="1"/>
    <col min="6" max="7" width="13.5" style="1" customWidth="1"/>
    <col min="8" max="8" width="16" style="1" customWidth="1"/>
    <col min="9" max="16384" width="9" style="1" customWidth="1"/>
  </cols>
  <sheetData>
    <row r="1" spans="1:8" s="2" customFormat="1" ht="25.5" customHeight="1">
      <c r="A1" s="70" t="s">
        <v>74</v>
      </c>
      <c r="B1" s="70"/>
      <c r="C1" s="70"/>
      <c r="D1" s="70"/>
      <c r="E1" s="70"/>
      <c r="F1" s="70"/>
      <c r="G1" s="70"/>
      <c r="H1" s="70"/>
    </row>
    <row r="2" spans="1:8">
      <c r="A2" s="5"/>
      <c r="B2" s="5"/>
      <c r="C2" s="5"/>
      <c r="D2" s="5"/>
      <c r="E2" s="5"/>
      <c r="F2" s="5"/>
      <c r="G2" s="5"/>
      <c r="H2" s="5"/>
    </row>
    <row r="3" spans="1:8">
      <c r="A3" s="5"/>
      <c r="B3" s="5"/>
      <c r="C3" s="5"/>
      <c r="F3" s="26"/>
      <c r="G3" s="39" t="s">
        <v>76</v>
      </c>
      <c r="H3" s="57">
        <v>45102</v>
      </c>
    </row>
    <row r="4" spans="1:8">
      <c r="A4" s="6" t="s">
        <v>65</v>
      </c>
      <c r="B4" s="7"/>
      <c r="C4" s="7"/>
      <c r="F4" s="39" t="s">
        <v>63</v>
      </c>
      <c r="G4" s="47" t="s">
        <v>78</v>
      </c>
      <c r="H4" s="47"/>
    </row>
    <row r="5" spans="1:8">
      <c r="A5" s="6" t="s">
        <v>66</v>
      </c>
      <c r="B5" s="7"/>
      <c r="C5" s="7"/>
      <c r="F5" s="39" t="s">
        <v>29</v>
      </c>
      <c r="G5" s="48" t="s">
        <v>72</v>
      </c>
      <c r="H5" s="48"/>
    </row>
    <row r="6" spans="1:8">
      <c r="A6" s="6" t="s">
        <v>67</v>
      </c>
      <c r="B6" s="7"/>
      <c r="C6" s="7"/>
      <c r="F6" s="39" t="s">
        <v>8</v>
      </c>
      <c r="G6" s="48" t="s">
        <v>80</v>
      </c>
      <c r="H6" s="48"/>
    </row>
    <row r="7" spans="1:8">
      <c r="A7" s="6"/>
      <c r="B7" s="7"/>
      <c r="C7" s="7"/>
      <c r="F7" s="39" t="s">
        <v>64</v>
      </c>
      <c r="G7" s="67" t="s">
        <v>79</v>
      </c>
      <c r="H7" s="48"/>
    </row>
    <row r="8" spans="1:8">
      <c r="A8" s="7"/>
      <c r="B8" s="7"/>
      <c r="C8" s="7"/>
      <c r="G8" s="49" t="s">
        <v>77</v>
      </c>
      <c r="H8" s="69">
        <v>45087</v>
      </c>
    </row>
    <row r="9" spans="1:8">
      <c r="A9" s="5"/>
      <c r="B9" s="77"/>
      <c r="C9" s="77"/>
      <c r="D9" s="77"/>
      <c r="E9" s="5"/>
      <c r="F9" s="5"/>
      <c r="G9" s="5"/>
      <c r="H9" s="5"/>
    </row>
    <row r="10" spans="1:8">
      <c r="A10" s="45" t="s">
        <v>14</v>
      </c>
      <c r="B10" s="78"/>
      <c r="C10" s="78"/>
      <c r="D10" s="95"/>
      <c r="E10" s="45" t="s">
        <v>36</v>
      </c>
      <c r="F10" s="95"/>
      <c r="G10" s="96" t="s">
        <v>43</v>
      </c>
      <c r="H10" s="110" t="s">
        <v>37</v>
      </c>
    </row>
    <row r="11" spans="1:8" ht="30" customHeight="1">
      <c r="A11" s="71" t="s">
        <v>52</v>
      </c>
      <c r="B11" s="79"/>
      <c r="C11" s="79"/>
      <c r="D11" s="96"/>
      <c r="E11" s="104" t="s">
        <v>25</v>
      </c>
      <c r="F11" s="55">
        <f>ROUNDDOWN(G11,-3)</f>
        <v>500000</v>
      </c>
      <c r="G11" s="106">
        <v>500000</v>
      </c>
      <c r="H11" s="92" t="s">
        <v>13</v>
      </c>
    </row>
    <row r="12" spans="1:8" ht="30" customHeight="1">
      <c r="A12" s="72" t="s">
        <v>38</v>
      </c>
      <c r="B12" s="80" t="s">
        <v>50</v>
      </c>
      <c r="C12" s="87" t="s">
        <v>44</v>
      </c>
      <c r="D12" s="97"/>
      <c r="E12" s="40"/>
      <c r="F12" s="105">
        <f>ROUNDUP(G12,-3)</f>
        <v>30000</v>
      </c>
      <c r="G12" s="51">
        <v>30000</v>
      </c>
      <c r="H12" s="63" t="s">
        <v>31</v>
      </c>
    </row>
    <row r="13" spans="1:8" ht="30" customHeight="1">
      <c r="A13" s="72"/>
      <c r="B13" s="80" t="s">
        <v>15</v>
      </c>
      <c r="C13" s="87" t="s">
        <v>45</v>
      </c>
      <c r="D13" s="97"/>
      <c r="E13" s="40"/>
      <c r="F13" s="105">
        <f>ROUNDUP(G13,-3)</f>
        <v>20000</v>
      </c>
      <c r="G13" s="51">
        <v>20000</v>
      </c>
      <c r="H13" s="111" t="s">
        <v>31</v>
      </c>
    </row>
    <row r="14" spans="1:8" ht="30" customHeight="1">
      <c r="A14" s="72"/>
      <c r="B14" s="80" t="s">
        <v>51</v>
      </c>
      <c r="C14" s="87" t="s">
        <v>46</v>
      </c>
      <c r="D14" s="97"/>
      <c r="E14" s="40"/>
      <c r="F14" s="105">
        <f>ROUNDUP(G14,-3)</f>
        <v>82000</v>
      </c>
      <c r="G14" s="51">
        <v>82000</v>
      </c>
      <c r="H14" s="111" t="s">
        <v>31</v>
      </c>
    </row>
    <row r="15" spans="1:8" ht="30" customHeight="1">
      <c r="A15" s="65"/>
      <c r="B15" s="81" t="s">
        <v>49</v>
      </c>
      <c r="C15" s="88" t="s">
        <v>26</v>
      </c>
      <c r="D15" s="98"/>
      <c r="E15" s="41" t="s">
        <v>1</v>
      </c>
      <c r="F15" s="52">
        <f>ROUNDDOWN(SUM(F12:F14),-3)</f>
        <v>132000</v>
      </c>
      <c r="G15" s="52">
        <f>ROUNDDOWN(SUM(G12:G14),-3)</f>
        <v>132000</v>
      </c>
      <c r="H15" s="112"/>
    </row>
    <row r="16" spans="1:8" ht="30" customHeight="1">
      <c r="A16" s="71" t="s">
        <v>47</v>
      </c>
      <c r="B16" s="79"/>
      <c r="C16" s="79"/>
      <c r="D16" s="96"/>
      <c r="E16" s="45" t="s">
        <v>27</v>
      </c>
      <c r="F16" s="55">
        <f>ROUNDDOWN(G16,-3)</f>
        <v>266000</v>
      </c>
      <c r="G16" s="106">
        <v>266000</v>
      </c>
      <c r="H16" s="92" t="s">
        <v>13</v>
      </c>
    </row>
    <row r="17" spans="1:8" ht="30" customHeight="1">
      <c r="A17" s="64" t="s">
        <v>42</v>
      </c>
      <c r="B17" s="80" t="s">
        <v>50</v>
      </c>
      <c r="C17" s="89" t="s">
        <v>58</v>
      </c>
      <c r="D17" s="99"/>
      <c r="E17" s="42"/>
      <c r="F17" s="105">
        <f>ROUNDUP(G17,-3)</f>
        <v>15000</v>
      </c>
      <c r="G17" s="53">
        <v>15000</v>
      </c>
      <c r="H17" s="111" t="s">
        <v>31</v>
      </c>
    </row>
    <row r="18" spans="1:8" ht="30" customHeight="1">
      <c r="A18" s="72"/>
      <c r="B18" s="80" t="s">
        <v>15</v>
      </c>
      <c r="C18" s="90" t="s">
        <v>59</v>
      </c>
      <c r="D18" s="100"/>
      <c r="E18" s="43"/>
      <c r="F18" s="105">
        <f>ROUNDUP(G18,-3)</f>
        <v>10000</v>
      </c>
      <c r="G18" s="51">
        <v>10000</v>
      </c>
      <c r="H18" s="111" t="s">
        <v>31</v>
      </c>
    </row>
    <row r="19" spans="1:8" ht="30" customHeight="1">
      <c r="A19" s="72"/>
      <c r="B19" s="80" t="s">
        <v>51</v>
      </c>
      <c r="C19" s="87" t="s">
        <v>60</v>
      </c>
      <c r="D19" s="97"/>
      <c r="E19" s="43"/>
      <c r="F19" s="105">
        <f>ROUNDUP(G19,-3)</f>
        <v>41000</v>
      </c>
      <c r="G19" s="51">
        <v>41000</v>
      </c>
      <c r="H19" s="111" t="s">
        <v>31</v>
      </c>
    </row>
    <row r="20" spans="1:8" ht="30" customHeight="1">
      <c r="A20" s="72"/>
      <c r="B20" s="81" t="s">
        <v>49</v>
      </c>
      <c r="C20" s="88" t="s">
        <v>26</v>
      </c>
      <c r="D20" s="98"/>
      <c r="E20" s="41" t="s">
        <v>11</v>
      </c>
      <c r="F20" s="52">
        <f>ROUNDDOWN(SUM(F17:F19),-3)</f>
        <v>66000</v>
      </c>
      <c r="G20" s="52">
        <f>SUM(G17:G19)</f>
        <v>66000</v>
      </c>
      <c r="H20" s="112"/>
    </row>
    <row r="21" spans="1:8" ht="30" customHeight="1">
      <c r="A21" s="72"/>
      <c r="B21" s="82" t="s">
        <v>53</v>
      </c>
      <c r="C21" s="91" t="s">
        <v>18</v>
      </c>
      <c r="D21" s="82" t="s">
        <v>19</v>
      </c>
      <c r="E21" s="42"/>
      <c r="F21" s="54">
        <f>G21</f>
        <v>100000</v>
      </c>
      <c r="G21" s="54">
        <v>100000</v>
      </c>
      <c r="H21" s="63" t="s">
        <v>57</v>
      </c>
    </row>
    <row r="22" spans="1:8" ht="30" customHeight="1">
      <c r="A22" s="72"/>
      <c r="B22" s="80"/>
      <c r="C22" s="91"/>
      <c r="D22" s="101" t="s">
        <v>40</v>
      </c>
      <c r="E22" s="43"/>
      <c r="F22" s="105">
        <f>G22</f>
        <v>45000</v>
      </c>
      <c r="G22" s="51">
        <v>45000</v>
      </c>
      <c r="H22" s="111" t="s">
        <v>32</v>
      </c>
    </row>
    <row r="23" spans="1:8" ht="30" customHeight="1">
      <c r="A23" s="65"/>
      <c r="B23" s="81"/>
      <c r="C23" s="82"/>
      <c r="D23" s="102" t="s">
        <v>10</v>
      </c>
      <c r="E23" s="43" t="s">
        <v>28</v>
      </c>
      <c r="F23" s="105">
        <f>SUM(F21:F22)</f>
        <v>145000</v>
      </c>
      <c r="G23" s="52">
        <f>SUM(G21:G22)</f>
        <v>145000</v>
      </c>
      <c r="H23" s="112"/>
    </row>
    <row r="24" spans="1:8" ht="30" customHeight="1">
      <c r="A24" s="73" t="s">
        <v>55</v>
      </c>
      <c r="B24" s="83"/>
      <c r="C24" s="92" t="s">
        <v>61</v>
      </c>
      <c r="D24" s="103"/>
      <c r="E24" s="45" t="s">
        <v>23</v>
      </c>
      <c r="F24" s="55">
        <f>IF(AND(G11="",G16=""),"",(F11+F16-(F15+F19+F23))*20/100)</f>
        <v>89600</v>
      </c>
      <c r="G24" s="107" t="s">
        <v>41</v>
      </c>
      <c r="H24" s="113"/>
    </row>
    <row r="25" spans="1:8" ht="30" customHeight="1">
      <c r="A25" s="74"/>
      <c r="B25" s="84"/>
      <c r="C25" s="92" t="s">
        <v>62</v>
      </c>
      <c r="D25" s="92"/>
      <c r="E25" s="45" t="s">
        <v>30</v>
      </c>
      <c r="F25" s="55">
        <f>IF(AND(G11="",G16=""),"",(F16-(F19+F23))*20/100)</f>
        <v>16000</v>
      </c>
      <c r="G25" s="107"/>
      <c r="H25" s="113"/>
    </row>
    <row r="26" spans="1:8" ht="30" customHeight="1">
      <c r="A26" s="75" t="s">
        <v>56</v>
      </c>
      <c r="B26" s="85"/>
      <c r="C26" s="93" t="s">
        <v>4</v>
      </c>
      <c r="D26" s="61"/>
      <c r="E26" s="41" t="s">
        <v>35</v>
      </c>
      <c r="F26" s="52">
        <f>IFERROR(IF((F16-F20)&gt;=F23,F11-(F15+(F24-F25)),""),"")</f>
        <v>294400</v>
      </c>
      <c r="G26" s="108" t="s">
        <v>71</v>
      </c>
      <c r="H26" s="114"/>
    </row>
    <row r="27" spans="1:8" ht="30" customHeight="1">
      <c r="A27" s="76" t="s">
        <v>33</v>
      </c>
      <c r="B27" s="86"/>
      <c r="C27" s="94" t="s">
        <v>39</v>
      </c>
      <c r="D27" s="66"/>
      <c r="E27" s="45" t="s">
        <v>6</v>
      </c>
      <c r="F27" s="55" t="str">
        <f>IFERROR(IF((F16-F20)&lt;F23,(F11+F16)-(F15+F20+F23+F24),""),"")</f>
        <v/>
      </c>
      <c r="G27" s="109"/>
      <c r="H27" s="115"/>
    </row>
    <row r="28" spans="1:8">
      <c r="A28" s="13" t="s">
        <v>69</v>
      </c>
      <c r="B28" s="6"/>
    </row>
    <row r="29" spans="1:8">
      <c r="A29" s="6" t="s">
        <v>54</v>
      </c>
      <c r="B29" s="6"/>
    </row>
    <row r="30" spans="1:8">
      <c r="A30" s="7"/>
      <c r="B30" s="7"/>
      <c r="C30" s="7"/>
      <c r="D30" s="39"/>
      <c r="G30" s="56" t="s">
        <v>81</v>
      </c>
      <c r="H30" s="57">
        <v>45107</v>
      </c>
    </row>
  </sheetData>
  <mergeCells count="30">
    <mergeCell ref="A1:H1"/>
    <mergeCell ref="G4:H4"/>
    <mergeCell ref="G5:H5"/>
    <mergeCell ref="G6:H6"/>
    <mergeCell ref="G7:H7"/>
    <mergeCell ref="A10:D10"/>
    <mergeCell ref="E10:F10"/>
    <mergeCell ref="A11:D11"/>
    <mergeCell ref="C12:D12"/>
    <mergeCell ref="C13:D13"/>
    <mergeCell ref="C14:D14"/>
    <mergeCell ref="C15:D15"/>
    <mergeCell ref="A16:D16"/>
    <mergeCell ref="C17:D17"/>
    <mergeCell ref="C18:D18"/>
    <mergeCell ref="C19:D19"/>
    <mergeCell ref="C20:D20"/>
    <mergeCell ref="C24:D24"/>
    <mergeCell ref="C25:D25"/>
    <mergeCell ref="A26:B26"/>
    <mergeCell ref="C26:D26"/>
    <mergeCell ref="A27:B27"/>
    <mergeCell ref="C27:D27"/>
    <mergeCell ref="A12:A15"/>
    <mergeCell ref="B21:B23"/>
    <mergeCell ref="C21:C23"/>
    <mergeCell ref="A24:B25"/>
    <mergeCell ref="G24:H25"/>
    <mergeCell ref="G26:H27"/>
    <mergeCell ref="A17:A23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給与</vt:lpstr>
      <vt:lpstr>給与 (記入例)</vt:lpstr>
      <vt:lpstr>給与&amp;賞与</vt:lpstr>
      <vt:lpstr>給与&amp;賞与 (記入例)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2015-06-05T18:19:34Z</dcterms:created>
  <dcterms:modified xsi:type="dcterms:W3CDTF">2023-07-13T02:27:17Z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2023-07-13T02:27:17Z</vt:filetime>
  </property>
</Properties>
</file>