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2.子育て支援係\★★放課後児童クラブ★★\＊公募\R8\ホームページ掲載\"/>
    </mc:Choice>
  </mc:AlternateContent>
  <xr:revisionPtr revIDLastSave="0" documentId="13_ncr:1_{D2097E25-C52F-4A73-B3C2-E404DE66577B}" xr6:coauthVersionLast="47" xr6:coauthVersionMax="47" xr10:uidLastSave="{00000000-0000-0000-0000-000000000000}"/>
  <bookViews>
    <workbookView xWindow="20370" yWindow="-120" windowWidth="19440" windowHeight="14880" xr2:uid="{DEB2E302-62E2-4376-A211-158AA04D0397}"/>
  </bookViews>
  <sheets>
    <sheet name="収支計算書（様式第4号）" sheetId="5" r:id="rId1"/>
    <sheet name="総括表（添付書類)" sheetId="8" r:id="rId2"/>
  </sheets>
  <definedNames>
    <definedName name="_xlnm.Print_Area" localSheetId="1">'総括表（添付書類)'!$B$1:$AG$79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8" l="1"/>
  <c r="X19" i="8"/>
  <c r="X18" i="8"/>
  <c r="X16" i="8"/>
  <c r="X15" i="8"/>
  <c r="X14" i="8"/>
  <c r="X13" i="8"/>
  <c r="X12" i="8"/>
  <c r="X11" i="8"/>
  <c r="M78" i="8"/>
  <c r="M35" i="8"/>
  <c r="X8" i="8" s="1"/>
  <c r="O35" i="8"/>
  <c r="N35" i="8"/>
  <c r="M27" i="8"/>
  <c r="AC99" i="8"/>
  <c r="AC68" i="8"/>
  <c r="AC71" i="8" s="1"/>
  <c r="AC65" i="8"/>
  <c r="AC61" i="8"/>
  <c r="G49" i="8"/>
  <c r="M49" i="8" s="1"/>
  <c r="X10" i="8" s="1"/>
  <c r="AD52" i="8"/>
  <c r="AD51" i="8"/>
  <c r="AD50" i="8"/>
  <c r="M41" i="8"/>
  <c r="X9" i="8" s="1"/>
  <c r="AC42" i="8"/>
  <c r="AC37" i="8"/>
  <c r="O27" i="8"/>
  <c r="N27" i="8"/>
  <c r="AC29" i="8"/>
  <c r="AC25" i="8"/>
  <c r="F64" i="8"/>
  <c r="D64" i="8"/>
  <c r="F63" i="8"/>
  <c r="H63" i="8" s="1"/>
  <c r="D63" i="8"/>
  <c r="F62" i="8"/>
  <c r="D62" i="8"/>
  <c r="F61" i="8"/>
  <c r="D61" i="8"/>
  <c r="AD53" i="8" l="1"/>
  <c r="AD56" i="8" s="1"/>
  <c r="X17" i="8" s="1"/>
  <c r="H64" i="8"/>
  <c r="H61" i="8"/>
  <c r="H62" i="8"/>
  <c r="D65" i="8"/>
  <c r="N61" i="8" s="1"/>
  <c r="H65" i="8" l="1"/>
  <c r="N60" i="8" s="1"/>
  <c r="N62" i="8" s="1"/>
  <c r="G68" i="8" s="1"/>
  <c r="M68" i="8" s="1"/>
</calcChain>
</file>

<file path=xl/sharedStrings.xml><?xml version="1.0" encoding="utf-8"?>
<sst xmlns="http://schemas.openxmlformats.org/spreadsheetml/2006/main" count="277" uniqueCount="173">
  <si>
    <t>①対象延べ開所時間</t>
    <rPh sb="1" eb="3">
      <t>タイショウ</t>
    </rPh>
    <rPh sb="3" eb="4">
      <t>ノ</t>
    </rPh>
    <rPh sb="5" eb="7">
      <t>カイショ</t>
    </rPh>
    <rPh sb="7" eb="9">
      <t>ジカン</t>
    </rPh>
    <phoneticPr fontId="8"/>
  </si>
  <si>
    <t>②1日当たりの平均開所時間</t>
    <rPh sb="2" eb="3">
      <t>ニチ</t>
    </rPh>
    <rPh sb="3" eb="4">
      <t>ア</t>
    </rPh>
    <rPh sb="7" eb="9">
      <t>ヘイキン</t>
    </rPh>
    <rPh sb="9" eb="11">
      <t>カイショ</t>
    </rPh>
    <rPh sb="11" eb="13">
      <t>ジカン</t>
    </rPh>
    <phoneticPr fontId="8"/>
  </si>
  <si>
    <t>開所日数</t>
    <rPh sb="0" eb="2">
      <t>カイショ</t>
    </rPh>
    <rPh sb="2" eb="4">
      <t>ニッスウ</t>
    </rPh>
    <phoneticPr fontId="8"/>
  </si>
  <si>
    <t>開所時間</t>
    <rPh sb="0" eb="2">
      <t>カイショ</t>
    </rPh>
    <rPh sb="2" eb="4">
      <t>ジカン</t>
    </rPh>
    <phoneticPr fontId="8"/>
  </si>
  <si>
    <t>延開所時間</t>
    <rPh sb="0" eb="1">
      <t>ノ</t>
    </rPh>
    <rPh sb="1" eb="3">
      <t>カイショ</t>
    </rPh>
    <rPh sb="3" eb="5">
      <t>ジカン</t>
    </rPh>
    <phoneticPr fontId="8"/>
  </si>
  <si>
    <t>延開所時間合計</t>
    <rPh sb="0" eb="1">
      <t>ノ</t>
    </rPh>
    <rPh sb="1" eb="3">
      <t>カイショ</t>
    </rPh>
    <rPh sb="3" eb="5">
      <t>ジカン</t>
    </rPh>
    <rPh sb="5" eb="7">
      <t>ゴウケイ</t>
    </rPh>
    <phoneticPr fontId="8"/>
  </si>
  <si>
    <t>（表１）</t>
    <rPh sb="1" eb="2">
      <t>ヒョウ</t>
    </rPh>
    <phoneticPr fontId="8"/>
  </si>
  <si>
    <t>長期休暇</t>
    <rPh sb="0" eb="2">
      <t>チョウキ</t>
    </rPh>
    <rPh sb="2" eb="4">
      <t>キュウカ</t>
    </rPh>
    <phoneticPr fontId="8"/>
  </si>
  <si>
    <t>開所日数合計</t>
    <rPh sb="0" eb="2">
      <t>カイショ</t>
    </rPh>
    <rPh sb="2" eb="4">
      <t>ニッスウ</t>
    </rPh>
    <rPh sb="4" eb="6">
      <t>ゴウケイ</t>
    </rPh>
    <phoneticPr fontId="8"/>
  </si>
  <si>
    <t>区分</t>
    <rPh sb="0" eb="2">
      <t>クブン</t>
    </rPh>
    <phoneticPr fontId="8"/>
  </si>
  <si>
    <t>名称</t>
    <rPh sb="0" eb="2">
      <t>メイショウ</t>
    </rPh>
    <phoneticPr fontId="8"/>
  </si>
  <si>
    <t>補助算定額</t>
    <rPh sb="0" eb="2">
      <t>ホジョ</t>
    </rPh>
    <rPh sb="2" eb="4">
      <t>サンテイ</t>
    </rPh>
    <rPh sb="4" eb="5">
      <t>ガク</t>
    </rPh>
    <phoneticPr fontId="8"/>
  </si>
  <si>
    <t>土曜日①</t>
    <rPh sb="0" eb="2">
      <t>ドヨウ</t>
    </rPh>
    <rPh sb="2" eb="3">
      <t>ヒ</t>
    </rPh>
    <phoneticPr fontId="8"/>
  </si>
  <si>
    <t>平均開所時間</t>
    <rPh sb="0" eb="2">
      <t>ヘイキン</t>
    </rPh>
    <rPh sb="2" eb="4">
      <t>カイショ</t>
    </rPh>
    <rPh sb="4" eb="6">
      <t>ジカン</t>
    </rPh>
    <phoneticPr fontId="8"/>
  </si>
  <si>
    <t>放課後児童健全育成事業（特定分）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rPh sb="12" eb="14">
      <t>トクテイ</t>
    </rPh>
    <rPh sb="14" eb="15">
      <t>ブン</t>
    </rPh>
    <phoneticPr fontId="8"/>
  </si>
  <si>
    <t>A</t>
    <phoneticPr fontId="8"/>
  </si>
  <si>
    <t>基本額</t>
    <rPh sb="0" eb="2">
      <t>キホン</t>
    </rPh>
    <rPh sb="2" eb="3">
      <t>ガク</t>
    </rPh>
    <phoneticPr fontId="8"/>
  </si>
  <si>
    <t>土曜日②</t>
    <rPh sb="0" eb="3">
      <t>ドヨウビ</t>
    </rPh>
    <phoneticPr fontId="8"/>
  </si>
  <si>
    <t>（小数点第三以下切り捨て）</t>
    <rPh sb="4" eb="5">
      <t>ダイ</t>
    </rPh>
    <rPh sb="5" eb="6">
      <t>ミ</t>
    </rPh>
    <rPh sb="6" eb="8">
      <t>イカ</t>
    </rPh>
    <phoneticPr fontId="6"/>
  </si>
  <si>
    <t>B</t>
    <phoneticPr fontId="8"/>
  </si>
  <si>
    <t>開所日数加算</t>
    <rPh sb="0" eb="2">
      <t>カイショ</t>
    </rPh>
    <rPh sb="2" eb="4">
      <t>ニッスウ</t>
    </rPh>
    <rPh sb="4" eb="6">
      <t>カサン</t>
    </rPh>
    <phoneticPr fontId="8"/>
  </si>
  <si>
    <t>他休業日</t>
    <rPh sb="0" eb="1">
      <t>タ</t>
    </rPh>
    <rPh sb="1" eb="4">
      <t>キュウギョウビ</t>
    </rPh>
    <phoneticPr fontId="8"/>
  </si>
  <si>
    <t>Ｃ</t>
    <phoneticPr fontId="8"/>
  </si>
  <si>
    <t>合計</t>
    <rPh sb="0" eb="2">
      <t>ゴウケイ</t>
    </rPh>
    <phoneticPr fontId="8"/>
  </si>
  <si>
    <t>D</t>
    <phoneticPr fontId="8"/>
  </si>
  <si>
    <t>長期休暇等分</t>
    <rPh sb="0" eb="2">
      <t>チョウキ</t>
    </rPh>
    <rPh sb="2" eb="4">
      <t>キュウカ</t>
    </rPh>
    <rPh sb="4" eb="5">
      <t>トウ</t>
    </rPh>
    <rPh sb="5" eb="6">
      <t>ブン</t>
    </rPh>
    <phoneticPr fontId="8"/>
  </si>
  <si>
    <t>放課後児童健全育成事業（特定分）</t>
    <phoneticPr fontId="6"/>
  </si>
  <si>
    <t>E</t>
    <phoneticPr fontId="8"/>
  </si>
  <si>
    <t>障害児受入推進事業</t>
    <rPh sb="0" eb="2">
      <t>ショウガイ</t>
    </rPh>
    <rPh sb="2" eb="3">
      <t>ジ</t>
    </rPh>
    <rPh sb="3" eb="5">
      <t>ウケイ</t>
    </rPh>
    <rPh sb="5" eb="7">
      <t>スイシン</t>
    </rPh>
    <rPh sb="7" eb="9">
      <t>ジギョウ</t>
    </rPh>
    <phoneticPr fontId="8"/>
  </si>
  <si>
    <t>計算式</t>
    <rPh sb="0" eb="2">
      <t>ケイサン</t>
    </rPh>
    <rPh sb="2" eb="3">
      <t>シキ</t>
    </rPh>
    <phoneticPr fontId="8"/>
  </si>
  <si>
    <t>単価</t>
    <rPh sb="0" eb="2">
      <t>タンカ</t>
    </rPh>
    <phoneticPr fontId="10"/>
  </si>
  <si>
    <t>算定額</t>
    <rPh sb="0" eb="2">
      <t>サンテイ</t>
    </rPh>
    <rPh sb="2" eb="3">
      <t>ガク</t>
    </rPh>
    <phoneticPr fontId="8"/>
  </si>
  <si>
    <t>放課後児童健全育成事業（一般分）</t>
    <rPh sb="12" eb="14">
      <t>イッパン</t>
    </rPh>
    <rPh sb="14" eb="15">
      <t>ブン</t>
    </rPh>
    <phoneticPr fontId="6"/>
  </si>
  <si>
    <t>F</t>
    <phoneticPr fontId="8"/>
  </si>
  <si>
    <t>障害児受入強化推進事業</t>
    <rPh sb="0" eb="2">
      <t>ショウガイ</t>
    </rPh>
    <rPh sb="2" eb="3">
      <t>ジ</t>
    </rPh>
    <rPh sb="3" eb="5">
      <t>ウケイレ</t>
    </rPh>
    <rPh sb="5" eb="7">
      <t>キョウカ</t>
    </rPh>
    <rPh sb="7" eb="9">
      <t>スイシン</t>
    </rPh>
    <rPh sb="9" eb="11">
      <t>ジギョウ</t>
    </rPh>
    <phoneticPr fontId="8"/>
  </si>
  <si>
    <t>×単価</t>
    <rPh sb="1" eb="3">
      <t>タンカ</t>
    </rPh>
    <phoneticPr fontId="10"/>
  </si>
  <si>
    <t>G</t>
    <phoneticPr fontId="8"/>
  </si>
  <si>
    <t>H</t>
    <phoneticPr fontId="8"/>
  </si>
  <si>
    <t>放課後児童支援員キャリアアップ
処遇改善事業</t>
    <phoneticPr fontId="8"/>
  </si>
  <si>
    <t>障害児受入れのため専門職員を配置　　　</t>
    <phoneticPr fontId="6"/>
  </si>
  <si>
    <t>上限額</t>
    <rPh sb="0" eb="3">
      <t>ジョウゲンガク</t>
    </rPh>
    <phoneticPr fontId="6"/>
  </si>
  <si>
    <t>円</t>
    <rPh sb="0" eb="1">
      <t>エン</t>
    </rPh>
    <phoneticPr fontId="6"/>
  </si>
  <si>
    <t>I</t>
    <phoneticPr fontId="8"/>
  </si>
  <si>
    <t>放課後児童クラブ送迎支援事業</t>
    <phoneticPr fontId="8"/>
  </si>
  <si>
    <t>加配に係る人件費</t>
    <rPh sb="0" eb="2">
      <t>カハイ</t>
    </rPh>
    <rPh sb="3" eb="4">
      <t>カカ</t>
    </rPh>
    <rPh sb="5" eb="8">
      <t>ジンケンヒ</t>
    </rPh>
    <phoneticPr fontId="8"/>
  </si>
  <si>
    <t>J</t>
    <phoneticPr fontId="8"/>
  </si>
  <si>
    <t>放課後児童クラブ運営支援事業
（賃借料補助）</t>
    <rPh sb="8" eb="10">
      <t>ウンエイ</t>
    </rPh>
    <rPh sb="16" eb="19">
      <t>チンシャクリョウ</t>
    </rPh>
    <rPh sb="19" eb="21">
      <t>ホジョ</t>
    </rPh>
    <phoneticPr fontId="8"/>
  </si>
  <si>
    <t>障害児受入強化推進事業</t>
    <rPh sb="0" eb="2">
      <t>ショウガイ</t>
    </rPh>
    <rPh sb="2" eb="3">
      <t>ジ</t>
    </rPh>
    <rPh sb="3" eb="5">
      <t>ウケイ</t>
    </rPh>
    <rPh sb="5" eb="7">
      <t>キョウカ</t>
    </rPh>
    <rPh sb="7" eb="9">
      <t>スイシン</t>
    </rPh>
    <rPh sb="9" eb="11">
      <t>ジギョウ</t>
    </rPh>
    <phoneticPr fontId="8"/>
  </si>
  <si>
    <t>K</t>
    <phoneticPr fontId="8"/>
  </si>
  <si>
    <t>3人以上5人以下の障害児を受入れる場合Eの他に専門職を配置</t>
    <rPh sb="1" eb="4">
      <t>ニンイジョウ</t>
    </rPh>
    <rPh sb="5" eb="6">
      <t>ニン</t>
    </rPh>
    <rPh sb="6" eb="8">
      <t>イカ</t>
    </rPh>
    <rPh sb="9" eb="11">
      <t>ショウガイ</t>
    </rPh>
    <rPh sb="11" eb="12">
      <t>ジ</t>
    </rPh>
    <rPh sb="13" eb="14">
      <t>ウ</t>
    </rPh>
    <rPh sb="14" eb="15">
      <t>イ</t>
    </rPh>
    <rPh sb="17" eb="19">
      <t>バアイ</t>
    </rPh>
    <rPh sb="21" eb="22">
      <t>ホカ</t>
    </rPh>
    <rPh sb="23" eb="25">
      <t>センモン</t>
    </rPh>
    <rPh sb="25" eb="26">
      <t>ショク</t>
    </rPh>
    <rPh sb="27" eb="29">
      <t>ハイチ</t>
    </rPh>
    <phoneticPr fontId="8"/>
  </si>
  <si>
    <t>Ａ</t>
    <phoneticPr fontId="8"/>
  </si>
  <si>
    <t>（常勤の支援員を1名配置）</t>
    <phoneticPr fontId="10"/>
  </si>
  <si>
    <t>支援の単位</t>
    <rPh sb="0" eb="2">
      <t>シエン</t>
    </rPh>
    <rPh sb="3" eb="5">
      <t>タンイ</t>
    </rPh>
    <phoneticPr fontId="8"/>
  </si>
  <si>
    <t>児童数</t>
    <rPh sb="0" eb="2">
      <t>ジドウ</t>
    </rPh>
    <rPh sb="2" eb="3">
      <t>スウ</t>
    </rPh>
    <phoneticPr fontId="8"/>
  </si>
  <si>
    <t>放課後児童支援員等処遇改善等事業</t>
    <rPh sb="9" eb="11">
      <t>ショグウ</t>
    </rPh>
    <rPh sb="11" eb="13">
      <t>カイゼン</t>
    </rPh>
    <rPh sb="13" eb="14">
      <t>トウ</t>
    </rPh>
    <rPh sb="14" eb="16">
      <t>ジギョウ</t>
    </rPh>
    <phoneticPr fontId="8"/>
  </si>
  <si>
    <t>家庭、学校との連絡等の育成支援に従事する職員を配置　　</t>
    <rPh sb="0" eb="2">
      <t>カテイ</t>
    </rPh>
    <rPh sb="3" eb="5">
      <t>ガッコウ</t>
    </rPh>
    <rPh sb="7" eb="9">
      <t>レンラク</t>
    </rPh>
    <rPh sb="9" eb="10">
      <t>トウ</t>
    </rPh>
    <rPh sb="11" eb="13">
      <t>イクセイ</t>
    </rPh>
    <rPh sb="13" eb="15">
      <t>シエン</t>
    </rPh>
    <rPh sb="16" eb="18">
      <t>ジュウジ</t>
    </rPh>
    <rPh sb="20" eb="22">
      <t>ショクイン</t>
    </rPh>
    <rPh sb="23" eb="25">
      <t>ハイチ</t>
    </rPh>
    <phoneticPr fontId="8"/>
  </si>
  <si>
    <t>円</t>
    <rPh sb="0" eb="1">
      <t>エン</t>
    </rPh>
    <phoneticPr fontId="8"/>
  </si>
  <si>
    <t>長時間開所加算の開所時間、閉所時間は、手入力。</t>
  </si>
  <si>
    <t>36人～45人</t>
    <rPh sb="2" eb="3">
      <t>ニン</t>
    </rPh>
    <rPh sb="6" eb="7">
      <t>ニン</t>
    </rPh>
    <phoneticPr fontId="8"/>
  </si>
  <si>
    <t>常勤職員に係る人件費（賃金改善分を含む）及び常勤職員以外の職員の賃金改善分を</t>
    <rPh sb="0" eb="2">
      <t>ジョウキン</t>
    </rPh>
    <rPh sb="2" eb="4">
      <t>ショクイン</t>
    </rPh>
    <rPh sb="5" eb="6">
      <t>カカ</t>
    </rPh>
    <rPh sb="7" eb="10">
      <t>ジンケンヒ</t>
    </rPh>
    <rPh sb="11" eb="13">
      <t>チンギン</t>
    </rPh>
    <rPh sb="13" eb="15">
      <t>カイゼン</t>
    </rPh>
    <rPh sb="15" eb="16">
      <t>ブン</t>
    </rPh>
    <rPh sb="17" eb="18">
      <t>フク</t>
    </rPh>
    <rPh sb="20" eb="21">
      <t>オヨ</t>
    </rPh>
    <rPh sb="22" eb="24">
      <t>ジョウキン</t>
    </rPh>
    <rPh sb="24" eb="26">
      <t>ショクイン</t>
    </rPh>
    <rPh sb="26" eb="28">
      <t>イガイ</t>
    </rPh>
    <phoneticPr fontId="8"/>
  </si>
  <si>
    <t>土曜日②は、土曜日開所時間が２パターンある場合に記入。</t>
  </si>
  <si>
    <t>補助対象とし、当該額と基準額を比較して少ない額を基に算定</t>
    <rPh sb="7" eb="9">
      <t>トウガイ</t>
    </rPh>
    <rPh sb="9" eb="10">
      <t>ガク</t>
    </rPh>
    <rPh sb="11" eb="13">
      <t>キジュン</t>
    </rPh>
    <rPh sb="13" eb="14">
      <t>ガク</t>
    </rPh>
    <rPh sb="15" eb="17">
      <t>ヒカク</t>
    </rPh>
    <rPh sb="19" eb="20">
      <t>スク</t>
    </rPh>
    <rPh sb="22" eb="23">
      <t>ガク</t>
    </rPh>
    <rPh sb="24" eb="25">
      <t>モト</t>
    </rPh>
    <phoneticPr fontId="8"/>
  </si>
  <si>
    <t>２パターン無い場合は、土曜日②はすべて「空欄」になります。</t>
    <rPh sb="20" eb="22">
      <t>クウラン</t>
    </rPh>
    <phoneticPr fontId="8"/>
  </si>
  <si>
    <t>処遇改善に係る人件費</t>
    <rPh sb="0" eb="2">
      <t>ショグウ</t>
    </rPh>
    <rPh sb="2" eb="4">
      <t>カイゼン</t>
    </rPh>
    <rPh sb="5" eb="6">
      <t>カカ</t>
    </rPh>
    <rPh sb="7" eb="10">
      <t>ジンケンヒ</t>
    </rPh>
    <phoneticPr fontId="8"/>
  </si>
  <si>
    <t>例）第２土曜日のみ半日開所の場合</t>
  </si>
  <si>
    <t>Ａ'</t>
    <phoneticPr fontId="8"/>
  </si>
  <si>
    <t>（常勤の放課後児童支援員を2名以上配置）</t>
    <phoneticPr fontId="6"/>
  </si>
  <si>
    <t>放課後児童支援員キャリアアップ処遇改善事業</t>
    <rPh sb="0" eb="3">
      <t>ホウカゴ</t>
    </rPh>
    <rPh sb="3" eb="5">
      <t>ジドウ</t>
    </rPh>
    <rPh sb="5" eb="7">
      <t>シエン</t>
    </rPh>
    <rPh sb="7" eb="8">
      <t>イン</t>
    </rPh>
    <rPh sb="15" eb="17">
      <t>ショグウ</t>
    </rPh>
    <rPh sb="17" eb="19">
      <t>カイゼン</t>
    </rPh>
    <rPh sb="19" eb="21">
      <t>ジギョウ</t>
    </rPh>
    <phoneticPr fontId="8"/>
  </si>
  <si>
    <t>土曜日①　８：３０～１８：３０　→　左記の通り入力　</t>
  </si>
  <si>
    <t>勤続年数や研修実績等に応じた賃金改善に要する経費を補助</t>
    <rPh sb="0" eb="2">
      <t>キンゾク</t>
    </rPh>
    <rPh sb="2" eb="4">
      <t>ネンスウ</t>
    </rPh>
    <rPh sb="5" eb="7">
      <t>ケンシュウ</t>
    </rPh>
    <rPh sb="7" eb="9">
      <t>ジッセキ</t>
    </rPh>
    <rPh sb="9" eb="10">
      <t>トウ</t>
    </rPh>
    <rPh sb="11" eb="12">
      <t>オウ</t>
    </rPh>
    <rPh sb="14" eb="16">
      <t>チンギン</t>
    </rPh>
    <rPh sb="16" eb="18">
      <t>カイゼン</t>
    </rPh>
    <rPh sb="19" eb="20">
      <t>ヨウ</t>
    </rPh>
    <rPh sb="22" eb="24">
      <t>ケイヒ</t>
    </rPh>
    <rPh sb="25" eb="27">
      <t>ホジョ</t>
    </rPh>
    <phoneticPr fontId="8"/>
  </si>
  <si>
    <t>土曜日②　８：３０～１３：００　→　（開所時間が８時間を超えないため）</t>
    <phoneticPr fontId="8"/>
  </si>
  <si>
    <t>基準額、実際に改善する金額、上限額うち、最も少ない額が採用される。</t>
    <rPh sb="0" eb="2">
      <t>キジュン</t>
    </rPh>
    <rPh sb="2" eb="3">
      <t>ガク</t>
    </rPh>
    <rPh sb="4" eb="6">
      <t>ジッサイ</t>
    </rPh>
    <rPh sb="7" eb="9">
      <t>カイゼン</t>
    </rPh>
    <rPh sb="11" eb="13">
      <t>キンガク</t>
    </rPh>
    <rPh sb="14" eb="17">
      <t>ジョウゲンガク</t>
    </rPh>
    <rPh sb="20" eb="21">
      <t>モット</t>
    </rPh>
    <rPh sb="22" eb="23">
      <t>スク</t>
    </rPh>
    <rPh sb="25" eb="26">
      <t>ガク</t>
    </rPh>
    <rPh sb="27" eb="29">
      <t>サイヨウ</t>
    </rPh>
    <phoneticPr fontId="8"/>
  </si>
  <si>
    <t>開所日としてカウントされない。</t>
    <rPh sb="0" eb="2">
      <t>カイショ</t>
    </rPh>
    <rPh sb="2" eb="3">
      <t>ビ</t>
    </rPh>
    <phoneticPr fontId="8"/>
  </si>
  <si>
    <t>資格</t>
    <rPh sb="0" eb="2">
      <t>シカク</t>
    </rPh>
    <phoneticPr fontId="8"/>
  </si>
  <si>
    <t>単価</t>
    <rPh sb="0" eb="2">
      <t>タンカ</t>
    </rPh>
    <phoneticPr fontId="8"/>
  </si>
  <si>
    <t>人数</t>
    <rPh sb="0" eb="2">
      <t>ニンズウ</t>
    </rPh>
    <phoneticPr fontId="8"/>
  </si>
  <si>
    <t>金額</t>
    <rPh sb="0" eb="2">
      <t>キンガク</t>
    </rPh>
    <phoneticPr fontId="8"/>
  </si>
  <si>
    <t>基準額</t>
    <rPh sb="0" eb="2">
      <t>キジュン</t>
    </rPh>
    <rPh sb="2" eb="3">
      <t>ガク</t>
    </rPh>
    <phoneticPr fontId="8"/>
  </si>
  <si>
    <t>支援員</t>
    <rPh sb="0" eb="2">
      <t>シエン</t>
    </rPh>
    <rPh sb="2" eb="3">
      <t>イン</t>
    </rPh>
    <phoneticPr fontId="8"/>
  </si>
  <si>
    <t>経験年数5年以上の支援員</t>
    <rPh sb="0" eb="2">
      <t>ケイケン</t>
    </rPh>
    <rPh sb="2" eb="4">
      <t>ネンスウ</t>
    </rPh>
    <rPh sb="5" eb="6">
      <t>ネン</t>
    </rPh>
    <rPh sb="6" eb="8">
      <t>イジョウ</t>
    </rPh>
    <rPh sb="9" eb="11">
      <t>シエン</t>
    </rPh>
    <rPh sb="11" eb="12">
      <t>イン</t>
    </rPh>
    <phoneticPr fontId="8"/>
  </si>
  <si>
    <t>上限額</t>
    <rPh sb="0" eb="3">
      <t>ジョウゲンガク</t>
    </rPh>
    <phoneticPr fontId="8"/>
  </si>
  <si>
    <t>C</t>
    <phoneticPr fontId="8"/>
  </si>
  <si>
    <t>長時間開所加算（平日分）</t>
    <rPh sb="0" eb="3">
      <t>チョウジカン</t>
    </rPh>
    <rPh sb="3" eb="5">
      <t>カイショ</t>
    </rPh>
    <rPh sb="5" eb="7">
      <t>カサン</t>
    </rPh>
    <rPh sb="8" eb="10">
      <t>ヘイジツ</t>
    </rPh>
    <rPh sb="10" eb="11">
      <t>ブン</t>
    </rPh>
    <phoneticPr fontId="8"/>
  </si>
  <si>
    <t>放課後児童クラブ送迎支援事業</t>
    <rPh sb="0" eb="3">
      <t>ホウカゴ</t>
    </rPh>
    <rPh sb="3" eb="5">
      <t>ジドウ</t>
    </rPh>
    <rPh sb="8" eb="10">
      <t>ソウゲイ</t>
    </rPh>
    <rPh sb="10" eb="12">
      <t>シエン</t>
    </rPh>
    <rPh sb="12" eb="14">
      <t>ジギョウ</t>
    </rPh>
    <phoneticPr fontId="8"/>
  </si>
  <si>
    <t>平日</t>
    <rPh sb="0" eb="2">
      <t>ヘイジツ</t>
    </rPh>
    <phoneticPr fontId="8"/>
  </si>
  <si>
    <t>閉所時間</t>
    <rPh sb="0" eb="2">
      <t>ヘイショ</t>
    </rPh>
    <rPh sb="2" eb="4">
      <t>ジカン</t>
    </rPh>
    <phoneticPr fontId="8"/>
  </si>
  <si>
    <t>児童の送迎を実施するクラブへ燃料費等を補助　</t>
    <phoneticPr fontId="6"/>
  </si>
  <si>
    <t>時</t>
    <rPh sb="0" eb="1">
      <t>ジ</t>
    </rPh>
    <phoneticPr fontId="8"/>
  </si>
  <si>
    <t>分</t>
    <rPh sb="0" eb="1">
      <t>フン</t>
    </rPh>
    <phoneticPr fontId="8"/>
  </si>
  <si>
    <t>事業の実施</t>
    <rPh sb="0" eb="2">
      <t>ジギョウ</t>
    </rPh>
    <rPh sb="3" eb="5">
      <t>ジッシ</t>
    </rPh>
    <phoneticPr fontId="8"/>
  </si>
  <si>
    <t>18時30分を超える時間</t>
    <rPh sb="2" eb="3">
      <t>ジ</t>
    </rPh>
    <rPh sb="5" eb="6">
      <t>フン</t>
    </rPh>
    <rPh sb="7" eb="8">
      <t>コ</t>
    </rPh>
    <rPh sb="10" eb="12">
      <t>ジカン</t>
    </rPh>
    <phoneticPr fontId="8"/>
  </si>
  <si>
    <t>×単価</t>
    <rPh sb="1" eb="3">
      <t>タンカ</t>
    </rPh>
    <phoneticPr fontId="8"/>
  </si>
  <si>
    <t>賃借料補助</t>
    <rPh sb="0" eb="3">
      <t>チンシャクリョウ</t>
    </rPh>
    <rPh sb="3" eb="5">
      <t>ホジョ</t>
    </rPh>
    <phoneticPr fontId="8"/>
  </si>
  <si>
    <t>賃借料（年間）</t>
    <rPh sb="0" eb="3">
      <t>チンシャクリョウ</t>
    </rPh>
    <rPh sb="4" eb="6">
      <t>ネンカン</t>
    </rPh>
    <phoneticPr fontId="8"/>
  </si>
  <si>
    <t>日</t>
    <rPh sb="0" eb="1">
      <t>ニチ</t>
    </rPh>
    <phoneticPr fontId="8"/>
  </si>
  <si>
    <t>処遇改善事業(月額9,000円相当賃金改善）</t>
    <rPh sb="0" eb="2">
      <t>ショグウ</t>
    </rPh>
    <rPh sb="2" eb="4">
      <t>カイゼン</t>
    </rPh>
    <rPh sb="4" eb="6">
      <t>ジギョウ</t>
    </rPh>
    <rPh sb="7" eb="9">
      <t>ゲツガク</t>
    </rPh>
    <rPh sb="14" eb="15">
      <t>エン</t>
    </rPh>
    <rPh sb="15" eb="17">
      <t>ソウトウ</t>
    </rPh>
    <rPh sb="17" eb="19">
      <t>チンギン</t>
    </rPh>
    <rPh sb="19" eb="21">
      <t>カイゼン</t>
    </rPh>
    <phoneticPr fontId="10"/>
  </si>
  <si>
    <t>11,000円×賃金改善対象者数×事業実施月数</t>
    <rPh sb="6" eb="7">
      <t>エン</t>
    </rPh>
    <rPh sb="8" eb="10">
      <t>チンギン</t>
    </rPh>
    <rPh sb="10" eb="12">
      <t>カイゼン</t>
    </rPh>
    <rPh sb="12" eb="14">
      <t>タイショウ</t>
    </rPh>
    <rPh sb="14" eb="15">
      <t>シャ</t>
    </rPh>
    <rPh sb="15" eb="16">
      <t>スウ</t>
    </rPh>
    <rPh sb="17" eb="19">
      <t>ジギョウ</t>
    </rPh>
    <rPh sb="19" eb="21">
      <t>ジッシ</t>
    </rPh>
    <rPh sb="21" eb="23">
      <t>ツキスウ</t>
    </rPh>
    <phoneticPr fontId="10"/>
  </si>
  <si>
    <t>他休業日</t>
    <rPh sb="0" eb="1">
      <t>ホカ</t>
    </rPh>
    <rPh sb="1" eb="3">
      <t>キュウギョウ</t>
    </rPh>
    <rPh sb="3" eb="4">
      <t>ヒ</t>
    </rPh>
    <phoneticPr fontId="8"/>
  </si>
  <si>
    <t>日</t>
    <rPh sb="0" eb="1">
      <t>ヒ</t>
    </rPh>
    <phoneticPr fontId="8"/>
  </si>
  <si>
    <t>新型コロナウイルスの感染拡大防止対策支援事業</t>
    <rPh sb="0" eb="2">
      <t>シンガタ</t>
    </rPh>
    <rPh sb="10" eb="12">
      <t>カンセン</t>
    </rPh>
    <rPh sb="12" eb="14">
      <t>カクダイ</t>
    </rPh>
    <rPh sb="14" eb="16">
      <t>ボウシ</t>
    </rPh>
    <rPh sb="16" eb="18">
      <t>タイサク</t>
    </rPh>
    <rPh sb="18" eb="20">
      <t>シエン</t>
    </rPh>
    <rPh sb="20" eb="22">
      <t>ジギョウ</t>
    </rPh>
    <phoneticPr fontId="8"/>
  </si>
  <si>
    <t>年額400,000円</t>
  </si>
  <si>
    <t>事業に係る予算額</t>
    <rPh sb="0" eb="2">
      <t>ジギョウ</t>
    </rPh>
    <rPh sb="3" eb="4">
      <t>カカ</t>
    </rPh>
    <rPh sb="5" eb="7">
      <t>ヨサン</t>
    </rPh>
    <rPh sb="7" eb="8">
      <t>ガク</t>
    </rPh>
    <phoneticPr fontId="8"/>
  </si>
  <si>
    <t>時</t>
    <phoneticPr fontId="8"/>
  </si>
  <si>
    <t>キャリアアップ改善額（改善予定の金額）</t>
    <rPh sb="7" eb="9">
      <t>カイゼン</t>
    </rPh>
    <rPh sb="9" eb="10">
      <t>ガク</t>
    </rPh>
    <rPh sb="11" eb="13">
      <t>カイゼン</t>
    </rPh>
    <rPh sb="13" eb="15">
      <t>ヨテイ</t>
    </rPh>
    <rPh sb="16" eb="18">
      <t>キンガク</t>
    </rPh>
    <phoneticPr fontId="8"/>
  </si>
  <si>
    <t>事業に係る予定額</t>
    <rPh sb="0" eb="2">
      <t>ジギョウ</t>
    </rPh>
    <rPh sb="3" eb="4">
      <t>カカ</t>
    </rPh>
    <rPh sb="5" eb="7">
      <t>ヨテイ</t>
    </rPh>
    <rPh sb="7" eb="8">
      <t>ガク</t>
    </rPh>
    <phoneticPr fontId="8"/>
  </si>
  <si>
    <t>賃金改善対象者数(予定)</t>
    <rPh sb="9" eb="11">
      <t>ヨテイ</t>
    </rPh>
    <phoneticPr fontId="8"/>
  </si>
  <si>
    <t>上限額</t>
    <rPh sb="0" eb="3">
      <t>ジョウゲンガク</t>
    </rPh>
    <phoneticPr fontId="5"/>
  </si>
  <si>
    <t>事業の実施予定</t>
    <rPh sb="0" eb="2">
      <t>ジギョウ</t>
    </rPh>
    <rPh sb="3" eb="5">
      <t>ジッシ</t>
    </rPh>
    <rPh sb="5" eb="7">
      <t>ヨテイ</t>
    </rPh>
    <phoneticPr fontId="8"/>
  </si>
  <si>
    <t>　(※概算)</t>
    <rPh sb="3" eb="5">
      <t>ガイサン</t>
    </rPh>
    <phoneticPr fontId="5"/>
  </si>
  <si>
    <t>人件費</t>
    <rPh sb="0" eb="3">
      <t>ジンケンヒ</t>
    </rPh>
    <phoneticPr fontId="8"/>
  </si>
  <si>
    <t>保育料</t>
    <rPh sb="0" eb="2">
      <t>ホイク</t>
    </rPh>
    <rPh sb="2" eb="3">
      <t>リョウ</t>
    </rPh>
    <phoneticPr fontId="8"/>
  </si>
  <si>
    <t>←の部分を入力してください</t>
    <rPh sb="2" eb="4">
      <t>ブブン</t>
    </rPh>
    <rPh sb="5" eb="7">
      <t>ニュウリョク</t>
    </rPh>
    <phoneticPr fontId="6"/>
  </si>
  <si>
    <t>L</t>
    <phoneticPr fontId="8"/>
  </si>
  <si>
    <t>放課後児童クラブ育成支援体制強化事業</t>
  </si>
  <si>
    <t>放課後児童クラブ育成支援体制強化事業</t>
    <rPh sb="0" eb="3">
      <t>ホウカゴ</t>
    </rPh>
    <rPh sb="3" eb="5">
      <t>ジドウ</t>
    </rPh>
    <rPh sb="8" eb="10">
      <t>イクセイ</t>
    </rPh>
    <rPh sb="10" eb="12">
      <t>シエン</t>
    </rPh>
    <rPh sb="12" eb="14">
      <t>タイセイ</t>
    </rPh>
    <rPh sb="14" eb="16">
      <t>キョウカ</t>
    </rPh>
    <rPh sb="16" eb="18">
      <t>ジギョウ</t>
    </rPh>
    <phoneticPr fontId="8"/>
  </si>
  <si>
    <t>環境整備の補助や育成支援の周辺業務を行う職員の配置等</t>
    <rPh sb="0" eb="2">
      <t>カンキョウ</t>
    </rPh>
    <rPh sb="2" eb="4">
      <t>セイビ</t>
    </rPh>
    <rPh sb="5" eb="7">
      <t>ホジョ</t>
    </rPh>
    <rPh sb="8" eb="10">
      <t>イクセイ</t>
    </rPh>
    <rPh sb="10" eb="12">
      <t>シエン</t>
    </rPh>
    <rPh sb="13" eb="15">
      <t>シュウヘン</t>
    </rPh>
    <rPh sb="15" eb="17">
      <t>ギョウム</t>
    </rPh>
    <rPh sb="18" eb="19">
      <t>オコナ</t>
    </rPh>
    <rPh sb="20" eb="22">
      <t>ショクイン</t>
    </rPh>
    <rPh sb="23" eb="25">
      <t>ハイチ</t>
    </rPh>
    <rPh sb="25" eb="26">
      <t>トウ</t>
    </rPh>
    <phoneticPr fontId="5"/>
  </si>
  <si>
    <t>に必要な経費を補助</t>
    <rPh sb="1" eb="3">
      <t>ヒツヨウ</t>
    </rPh>
    <rPh sb="4" eb="6">
      <t>ケイヒ</t>
    </rPh>
    <rPh sb="7" eb="9">
      <t>ホジョ</t>
    </rPh>
    <phoneticPr fontId="5"/>
  </si>
  <si>
    <t>児童クラブ名　</t>
    <rPh sb="0" eb="2">
      <t>ジドウ</t>
    </rPh>
    <rPh sb="5" eb="6">
      <t>ナ</t>
    </rPh>
    <phoneticPr fontId="8"/>
  </si>
  <si>
    <t>１　収入の部</t>
    <rPh sb="2" eb="4">
      <t>シュウニュウ</t>
    </rPh>
    <rPh sb="5" eb="6">
      <t>ブ</t>
    </rPh>
    <phoneticPr fontId="8"/>
  </si>
  <si>
    <t>（ 単位：円 ）</t>
    <rPh sb="2" eb="4">
      <t>タンイ</t>
    </rPh>
    <rPh sb="5" eb="6">
      <t>エン</t>
    </rPh>
    <phoneticPr fontId="10"/>
  </si>
  <si>
    <t>項　　　目</t>
    <rPh sb="0" eb="1">
      <t>コウ</t>
    </rPh>
    <rPh sb="4" eb="5">
      <t>メ</t>
    </rPh>
    <phoneticPr fontId="8"/>
  </si>
  <si>
    <t>予　算　額</t>
    <rPh sb="0" eb="1">
      <t>ヨ</t>
    </rPh>
    <rPh sb="2" eb="3">
      <t>サン</t>
    </rPh>
    <rPh sb="4" eb="5">
      <t>ガク</t>
    </rPh>
    <phoneticPr fontId="8"/>
  </si>
  <si>
    <t>精　算　額</t>
    <rPh sb="0" eb="1">
      <t>セイ</t>
    </rPh>
    <rPh sb="2" eb="3">
      <t>サン</t>
    </rPh>
    <rPh sb="4" eb="5">
      <t>ガク</t>
    </rPh>
    <phoneticPr fontId="8"/>
  </si>
  <si>
    <t>増　減</t>
    <rPh sb="0" eb="1">
      <t>ゾウ</t>
    </rPh>
    <rPh sb="2" eb="3">
      <t>ゲン</t>
    </rPh>
    <phoneticPr fontId="8"/>
  </si>
  <si>
    <t>摘　　　要</t>
    <rPh sb="0" eb="1">
      <t>ツム</t>
    </rPh>
    <rPh sb="4" eb="5">
      <t>ヨウ</t>
    </rPh>
    <phoneticPr fontId="8"/>
  </si>
  <si>
    <t>備　考</t>
    <rPh sb="0" eb="1">
      <t>ソナエ</t>
    </rPh>
    <rPh sb="2" eb="3">
      <t>コウ</t>
    </rPh>
    <phoneticPr fontId="8"/>
  </si>
  <si>
    <t>市委託料</t>
    <rPh sb="0" eb="1">
      <t>シ</t>
    </rPh>
    <rPh sb="1" eb="4">
      <t>イタクリョウ</t>
    </rPh>
    <phoneticPr fontId="8"/>
  </si>
  <si>
    <t>長時間開所加算（長期分）</t>
    <rPh sb="0" eb="3">
      <t>チョウジカン</t>
    </rPh>
    <rPh sb="3" eb="5">
      <t>カイショ</t>
    </rPh>
    <rPh sb="5" eb="7">
      <t>カサン</t>
    </rPh>
    <rPh sb="8" eb="10">
      <t>チョウキ</t>
    </rPh>
    <rPh sb="10" eb="11">
      <t>ブン</t>
    </rPh>
    <phoneticPr fontId="8"/>
  </si>
  <si>
    <t>前年度繰越金</t>
    <rPh sb="0" eb="3">
      <t>ゼンネンド</t>
    </rPh>
    <rPh sb="3" eb="5">
      <t>クリコシ</t>
    </rPh>
    <rPh sb="5" eb="6">
      <t>キン</t>
    </rPh>
    <phoneticPr fontId="8"/>
  </si>
  <si>
    <t>合　　計</t>
    <rPh sb="0" eb="1">
      <t>ア</t>
    </rPh>
    <rPh sb="3" eb="4">
      <t>ケイ</t>
    </rPh>
    <phoneticPr fontId="8"/>
  </si>
  <si>
    <t>２　支出の部</t>
    <rPh sb="2" eb="4">
      <t>シシュツ</t>
    </rPh>
    <rPh sb="5" eb="6">
      <t>ブ</t>
    </rPh>
    <phoneticPr fontId="8"/>
  </si>
  <si>
    <t>障害児受入推進事業</t>
    <phoneticPr fontId="5"/>
  </si>
  <si>
    <t>障害児受入強化推進事業</t>
  </si>
  <si>
    <t>放課後児童支援員等処遇改善等事業</t>
    <phoneticPr fontId="5"/>
  </si>
  <si>
    <t>放課後児童支援員キャリアアップ処遇改善事業</t>
    <phoneticPr fontId="5"/>
  </si>
  <si>
    <t>放課後児童クラブ送迎支援事業</t>
    <phoneticPr fontId="5"/>
  </si>
  <si>
    <t>放課後児童支援員等処遇改善事業(月額9,000円相当賃金改善）</t>
    <phoneticPr fontId="5"/>
  </si>
  <si>
    <t>放課後児童クラブ運営支援事業（賃借料補助）</t>
    <phoneticPr fontId="5"/>
  </si>
  <si>
    <t>経験年数3年以上の支援員</t>
    <rPh sb="0" eb="2">
      <t>ケイケン</t>
    </rPh>
    <rPh sb="2" eb="4">
      <t>ネンスウ</t>
    </rPh>
    <rPh sb="5" eb="6">
      <t>ネン</t>
    </rPh>
    <rPh sb="6" eb="8">
      <t>イジョウ</t>
    </rPh>
    <rPh sb="9" eb="11">
      <t>シエン</t>
    </rPh>
    <rPh sb="11" eb="12">
      <t>イン</t>
    </rPh>
    <phoneticPr fontId="8"/>
  </si>
  <si>
    <t>【添付書類】</t>
    <rPh sb="1" eb="3">
      <t>テンプ</t>
    </rPh>
    <rPh sb="3" eb="5">
      <t>ショルイ</t>
    </rPh>
    <phoneticPr fontId="5"/>
  </si>
  <si>
    <t>令和8年度　いちき串木野市放課後児童健全育成事業費総括表</t>
    <rPh sb="9" eb="12">
      <t>クシキノ</t>
    </rPh>
    <rPh sb="24" eb="25">
      <t>ヒ</t>
    </rPh>
    <rPh sb="25" eb="28">
      <t>ソウカツヒョウ</t>
    </rPh>
    <phoneticPr fontId="6"/>
  </si>
  <si>
    <t>（別紙）</t>
    <rPh sb="1" eb="3">
      <t>ベッシ</t>
    </rPh>
    <phoneticPr fontId="8"/>
  </si>
  <si>
    <t>（仮称）○○学童クラブ</t>
    <rPh sb="1" eb="3">
      <t>カショウ</t>
    </rPh>
    <rPh sb="6" eb="8">
      <t>ガクドウ</t>
    </rPh>
    <phoneticPr fontId="8"/>
  </si>
  <si>
    <t>　(別紙)いちき串木野市放課後児童健全育成事業費総括表</t>
    <rPh sb="2" eb="4">
      <t>ベッシ</t>
    </rPh>
    <phoneticPr fontId="5"/>
  </si>
  <si>
    <t>　　　　　（会計期間：令和　年　月　日～令和　年　月　日）</t>
    <rPh sb="6" eb="8">
      <t>カイケイ</t>
    </rPh>
    <rPh sb="8" eb="10">
      <t>キカン</t>
    </rPh>
    <rPh sb="11" eb="12">
      <t>レイ</t>
    </rPh>
    <rPh sb="12" eb="13">
      <t>ワ</t>
    </rPh>
    <rPh sb="14" eb="15">
      <t>ネン</t>
    </rPh>
    <rPh sb="16" eb="17">
      <t>ガツ</t>
    </rPh>
    <rPh sb="18" eb="19">
      <t>ニチ</t>
    </rPh>
    <rPh sb="20" eb="21">
      <t>レイ</t>
    </rPh>
    <rPh sb="21" eb="22">
      <t>ワ</t>
    </rPh>
    <rPh sb="23" eb="24">
      <t>ネン</t>
    </rPh>
    <rPh sb="25" eb="26">
      <t>ガツ</t>
    </rPh>
    <rPh sb="27" eb="28">
      <t>ニチ</t>
    </rPh>
    <phoneticPr fontId="8"/>
  </si>
  <si>
    <t>児童の数　人</t>
    <rPh sb="0" eb="2">
      <t>ジドウ</t>
    </rPh>
    <rPh sb="3" eb="4">
      <t>カズ</t>
    </rPh>
    <rPh sb="5" eb="6">
      <t>ニン</t>
    </rPh>
    <phoneticPr fontId="8"/>
  </si>
  <si>
    <t>年間開所日数　日</t>
    <rPh sb="0" eb="2">
      <t>ネンカン</t>
    </rPh>
    <rPh sb="2" eb="4">
      <t>カイショ</t>
    </rPh>
    <rPh sb="4" eb="6">
      <t>ニッスウ</t>
    </rPh>
    <rPh sb="7" eb="8">
      <t>ニチ</t>
    </rPh>
    <phoneticPr fontId="8"/>
  </si>
  <si>
    <t>　時間分</t>
    <rPh sb="1" eb="3">
      <t>ジカン</t>
    </rPh>
    <rPh sb="3" eb="4">
      <t>ブン</t>
    </rPh>
    <phoneticPr fontId="8"/>
  </si>
  <si>
    <t>放課後児童健全育成事業（その他分）</t>
    <rPh sb="0" eb="3">
      <t>ホウカゴ</t>
    </rPh>
    <rPh sb="3" eb="5">
      <t>ジドウ</t>
    </rPh>
    <rPh sb="5" eb="11">
      <t>ケンゼンイクセイジギョウ</t>
    </rPh>
    <rPh sb="14" eb="15">
      <t>タ</t>
    </rPh>
    <rPh sb="15" eb="16">
      <t>ブン</t>
    </rPh>
    <phoneticPr fontId="6"/>
  </si>
  <si>
    <t>長時間開所加算額（平日分）</t>
    <phoneticPr fontId="8"/>
  </si>
  <si>
    <t>放課後児童支援員等処遇改善等事業</t>
    <phoneticPr fontId="8"/>
  </si>
  <si>
    <t>放課後児童支援員等処遇改善事業
(月額9,000円相当賃金改善）</t>
    <phoneticPr fontId="8"/>
  </si>
  <si>
    <t>事業所名：（仮称）</t>
    <rPh sb="0" eb="3">
      <t>ジギョウショ</t>
    </rPh>
    <rPh sb="3" eb="4">
      <t>メイ</t>
    </rPh>
    <rPh sb="6" eb="8">
      <t>カショウ</t>
    </rPh>
    <phoneticPr fontId="5"/>
  </si>
  <si>
    <t>補助算定額</t>
    <rPh sb="0" eb="2">
      <t>ホジョ</t>
    </rPh>
    <rPh sb="2" eb="4">
      <t>サンテイ</t>
    </rPh>
    <rPh sb="4" eb="5">
      <t>ガク</t>
    </rPh>
    <phoneticPr fontId="5"/>
  </si>
  <si>
    <t>申請額合計（千円未満切り捨て）</t>
    <phoneticPr fontId="5"/>
  </si>
  <si>
    <t>A＝223,000円
A’＝362,000円</t>
    <phoneticPr fontId="10"/>
  </si>
  <si>
    <r>
      <t>長期休暇等分</t>
    </r>
    <r>
      <rPr>
        <sz val="16"/>
        <color rgb="FFFF0000"/>
        <rFont val="Meiryo UI"/>
        <family val="3"/>
        <charset val="128"/>
      </rPr>
      <t>（１日８時間以上の開所時間）</t>
    </r>
    <rPh sb="0" eb="2">
      <t>チョウキ</t>
    </rPh>
    <rPh sb="2" eb="4">
      <t>キュウカ</t>
    </rPh>
    <rPh sb="4" eb="5">
      <t>トウ</t>
    </rPh>
    <rPh sb="5" eb="6">
      <t>ブン</t>
    </rPh>
    <rPh sb="12" eb="14">
      <t>イジョウ</t>
    </rPh>
    <rPh sb="17" eb="19">
      <t>ジカン</t>
    </rPh>
    <phoneticPr fontId="8"/>
  </si>
  <si>
    <t>A＝23,000円
A’＝31,000円</t>
    <rPh sb="8" eb="9">
      <t>エン</t>
    </rPh>
    <rPh sb="19" eb="20">
      <t>エン</t>
    </rPh>
    <phoneticPr fontId="10"/>
  </si>
  <si>
    <t>（年間開所日数ー250）
×単価</t>
    <rPh sb="1" eb="3">
      <t>ネンカン</t>
    </rPh>
    <rPh sb="3" eb="5">
      <t>カイショ</t>
    </rPh>
    <rPh sb="5" eb="7">
      <t>ニッスウ</t>
    </rPh>
    <rPh sb="14" eb="16">
      <t>タンカ</t>
    </rPh>
    <phoneticPr fontId="6"/>
  </si>
  <si>
    <t>基本額(AまたはA'のいずれか)</t>
    <rPh sb="0" eb="2">
      <t>キホン</t>
    </rPh>
    <rPh sb="2" eb="3">
      <t>ガク</t>
    </rPh>
    <phoneticPr fontId="8"/>
  </si>
  <si>
    <t>長期休暇等において
8時間以上の平均時間数</t>
    <rPh sb="0" eb="2">
      <t>チョウキ</t>
    </rPh>
    <rPh sb="2" eb="4">
      <t>キュウカ</t>
    </rPh>
    <rPh sb="4" eb="5">
      <t>トウ</t>
    </rPh>
    <rPh sb="11" eb="13">
      <t>ジカン</t>
    </rPh>
    <rPh sb="13" eb="15">
      <t>イジョウ</t>
    </rPh>
    <rPh sb="16" eb="18">
      <t>ヘイキン</t>
    </rPh>
    <rPh sb="18" eb="21">
      <t>ジカンスウ</t>
    </rPh>
    <phoneticPr fontId="8"/>
  </si>
  <si>
    <t>A＝495,000円
A’＝804,000円</t>
    <rPh sb="9" eb="10">
      <t>エン</t>
    </rPh>
    <rPh sb="21" eb="22">
      <t>エン</t>
    </rPh>
    <phoneticPr fontId="10"/>
  </si>
  <si>
    <r>
      <t>人件費の総額から、</t>
    </r>
    <r>
      <rPr>
        <b/>
        <u/>
        <sz val="16"/>
        <color theme="1"/>
        <rFont val="Meiryo UI"/>
        <family val="3"/>
        <charset val="128"/>
      </rPr>
      <t>放課後児童健全育成事業により充てられる費用を除いた額</t>
    </r>
    <r>
      <rPr>
        <sz val="16"/>
        <color theme="1"/>
        <rFont val="Meiryo UI"/>
        <family val="3"/>
        <charset val="128"/>
      </rPr>
      <t>のうち、</t>
    </r>
    <rPh sb="0" eb="3">
      <t>ジンケンヒ</t>
    </rPh>
    <rPh sb="4" eb="6">
      <t>ソウガク</t>
    </rPh>
    <rPh sb="9" eb="12">
      <t>ホウカゴ</t>
    </rPh>
    <rPh sb="12" eb="14">
      <t>ジドウ</t>
    </rPh>
    <rPh sb="14" eb="16">
      <t>ケンゼン</t>
    </rPh>
    <rPh sb="16" eb="18">
      <t>イクセイ</t>
    </rPh>
    <rPh sb="18" eb="20">
      <t>ジギョウ</t>
    </rPh>
    <phoneticPr fontId="8"/>
  </si>
  <si>
    <t>放課後児童クラブ環境改善事業</t>
    <rPh sb="0" eb="3">
      <t>ホウカゴ</t>
    </rPh>
    <rPh sb="3" eb="5">
      <t>ジドウ</t>
    </rPh>
    <rPh sb="8" eb="10">
      <t>カンキョウ</t>
    </rPh>
    <rPh sb="10" eb="12">
      <t>カイゼン</t>
    </rPh>
    <rPh sb="12" eb="14">
      <t>ジギョウ</t>
    </rPh>
    <phoneticPr fontId="8"/>
  </si>
  <si>
    <t>放課後児童クラブ環境改善事業</t>
    <phoneticPr fontId="5"/>
  </si>
  <si>
    <t>改修等経費（予定）</t>
    <rPh sb="0" eb="2">
      <t>カイシュウ</t>
    </rPh>
    <rPh sb="2" eb="3">
      <t>トウ</t>
    </rPh>
    <rPh sb="3" eb="5">
      <t>ケイヒ</t>
    </rPh>
    <rPh sb="6" eb="8">
      <t>ヨテイ</t>
    </rPh>
    <phoneticPr fontId="8"/>
  </si>
  <si>
    <t>開所準備必要経費</t>
    <rPh sb="0" eb="2">
      <t>カイショ</t>
    </rPh>
    <rPh sb="2" eb="4">
      <t>ジュンビ</t>
    </rPh>
    <rPh sb="4" eb="6">
      <t>ヒツヨウ</t>
    </rPh>
    <rPh sb="6" eb="8">
      <t>ケイヒ</t>
    </rPh>
    <phoneticPr fontId="8"/>
  </si>
  <si>
    <t>並びに開所準備必要経費（礼金・賃借料（開所前月分））（※２）を補助</t>
    <rPh sb="0" eb="1">
      <t>ナラ</t>
    </rPh>
    <rPh sb="3" eb="5">
      <t>カイショ</t>
    </rPh>
    <rPh sb="5" eb="7">
      <t>ジュンビ</t>
    </rPh>
    <rPh sb="7" eb="9">
      <t>ヒツヨウ</t>
    </rPh>
    <rPh sb="9" eb="11">
      <t>ケイヒ</t>
    </rPh>
    <rPh sb="12" eb="14">
      <t>レイキン</t>
    </rPh>
    <rPh sb="15" eb="18">
      <t>チンシャクリョウ</t>
    </rPh>
    <rPh sb="19" eb="21">
      <t>カイショ</t>
    </rPh>
    <rPh sb="21" eb="24">
      <t>ゼンゲツブン</t>
    </rPh>
    <rPh sb="31" eb="33">
      <t>ホジョ</t>
    </rPh>
    <phoneticPr fontId="5"/>
  </si>
  <si>
    <t>既存施設の改修を行った上、必要に応じ設備の整備・修繕及び備品の購入を行う事業（※１）</t>
    <rPh sb="0" eb="2">
      <t>キソン</t>
    </rPh>
    <rPh sb="2" eb="4">
      <t>シセツ</t>
    </rPh>
    <rPh sb="5" eb="7">
      <t>カイシュウ</t>
    </rPh>
    <rPh sb="8" eb="9">
      <t>オコナ</t>
    </rPh>
    <rPh sb="11" eb="12">
      <t>ウエ</t>
    </rPh>
    <rPh sb="13" eb="15">
      <t>ヒツヨウ</t>
    </rPh>
    <rPh sb="16" eb="17">
      <t>オウ</t>
    </rPh>
    <rPh sb="18" eb="20">
      <t>セツビ</t>
    </rPh>
    <phoneticPr fontId="5"/>
  </si>
  <si>
    <t>上限額（※１）</t>
    <rPh sb="0" eb="3">
      <t>ジョウゲンガク</t>
    </rPh>
    <phoneticPr fontId="6"/>
  </si>
  <si>
    <t>上限額（※２）</t>
    <rPh sb="0" eb="3">
      <t>ジョウゲンガク</t>
    </rPh>
    <phoneticPr fontId="6"/>
  </si>
  <si>
    <t>・・・</t>
    <phoneticPr fontId="5"/>
  </si>
  <si>
    <t>令和　年度放課後児童健全育成事業収支予算（精算）書</t>
    <rPh sb="5" eb="8">
      <t>ホウカゴ</t>
    </rPh>
    <rPh sb="8" eb="10">
      <t>ジドウ</t>
    </rPh>
    <rPh sb="10" eb="12">
      <t>ケンゼン</t>
    </rPh>
    <rPh sb="12" eb="14">
      <t>イクセイ</t>
    </rPh>
    <rPh sb="14" eb="16">
      <t>ジギョウ</t>
    </rPh>
    <rPh sb="16" eb="18">
      <t>シュウシ</t>
    </rPh>
    <rPh sb="18" eb="20">
      <t>ヨサン</t>
    </rPh>
    <rPh sb="21" eb="23">
      <t>セイサン</t>
    </rPh>
    <rPh sb="24" eb="25">
      <t>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</si>
</sst>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0_);[Red]\(0\)"/>
    <numFmt numFmtId="178" formatCode="#,##0&quot;円&quot;;[Red]\-#,##0"/>
    <numFmt numFmtId="179" formatCode="#,##0;&quot;△ &quot;#,##0"/>
    <numFmt numFmtId="180" formatCode="[$-411]ggge&quot;年&quot;m&quot;月&quot;d&quot;日&quot;;@"/>
  </numFmts>
  <fonts count="31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6"/>
      <name val="Meiryo UI"/>
      <family val="2"/>
      <charset val="128"/>
    </font>
    <font>
      <sz val="6"/>
      <name val="ＭＳ Ｐ明朝"/>
      <family val="1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2"/>
      <name val="ＭＳ Ｐ明朝"/>
      <family val="1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5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0" fontId="15" fillId="0" borderId="0">
      <alignment vertical="center"/>
    </xf>
    <xf numFmtId="0" fontId="18" fillId="0" borderId="0"/>
    <xf numFmtId="0" fontId="1" fillId="0" borderId="0">
      <alignment vertical="center"/>
    </xf>
    <xf numFmtId="38" fontId="15" fillId="0" borderId="0" applyFont="0" applyFill="0" applyBorder="0" applyAlignment="0" applyProtection="0"/>
  </cellStyleXfs>
  <cellXfs count="305">
    <xf numFmtId="0" fontId="0" fillId="0" borderId="0" xfId="0">
      <alignment vertical="center"/>
    </xf>
    <xf numFmtId="0" fontId="7" fillId="0" borderId="0" xfId="2" applyFont="1" applyProtection="1">
      <alignment vertical="center"/>
      <protection locked="0"/>
    </xf>
    <xf numFmtId="0" fontId="7" fillId="0" borderId="0" xfId="2" applyFont="1" applyAlignment="1">
      <alignment horizontal="centerContinuous"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 applyProtection="1">
      <alignment horizontal="center" vertical="center"/>
      <protection locked="0"/>
    </xf>
    <xf numFmtId="0" fontId="9" fillId="0" borderId="0" xfId="2" applyFont="1" applyProtection="1">
      <alignment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3" fillId="0" borderId="0" xfId="2" applyFo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38" fontId="14" fillId="5" borderId="0" xfId="3" applyFont="1" applyFill="1" applyBorder="1" applyAlignment="1" applyProtection="1">
      <alignment vertical="center"/>
      <protection locked="0"/>
    </xf>
    <xf numFmtId="38" fontId="11" fillId="0" borderId="0" xfId="4" applyFont="1" applyBorder="1" applyAlignment="1" applyProtection="1">
      <alignment vertical="center"/>
      <protection locked="0"/>
    </xf>
    <xf numFmtId="0" fontId="16" fillId="6" borderId="0" xfId="2" applyFont="1" applyFill="1" applyProtection="1">
      <alignment vertical="center"/>
      <protection locked="0"/>
    </xf>
    <xf numFmtId="0" fontId="17" fillId="6" borderId="0" xfId="2" applyFont="1" applyFill="1" applyProtection="1">
      <alignment vertical="center"/>
      <protection locked="0"/>
    </xf>
    <xf numFmtId="0" fontId="17" fillId="6" borderId="32" xfId="2" applyFont="1" applyFill="1" applyBorder="1" applyProtection="1">
      <alignment vertical="center"/>
      <protection locked="0"/>
    </xf>
    <xf numFmtId="178" fontId="12" fillId="7" borderId="25" xfId="2" applyNumberFormat="1" applyFont="1" applyFill="1" applyBorder="1" applyProtection="1">
      <alignment vertical="center"/>
      <protection locked="0"/>
    </xf>
    <xf numFmtId="0" fontId="7" fillId="2" borderId="5" xfId="7" applyFont="1" applyFill="1" applyBorder="1">
      <alignment vertical="center"/>
    </xf>
    <xf numFmtId="0" fontId="14" fillId="0" borderId="0" xfId="7" applyFont="1">
      <alignment vertical="center"/>
    </xf>
    <xf numFmtId="38" fontId="19" fillId="0" borderId="0" xfId="8" applyFont="1" applyAlignment="1">
      <alignment vertical="center"/>
    </xf>
    <xf numFmtId="38" fontId="19" fillId="0" borderId="0" xfId="8" applyFont="1" applyAlignment="1">
      <alignment horizontal="center" vertical="center"/>
    </xf>
    <xf numFmtId="38" fontId="19" fillId="0" borderId="0" xfId="8" applyFont="1" applyAlignment="1">
      <alignment horizontal="right" vertical="center"/>
    </xf>
    <xf numFmtId="38" fontId="19" fillId="0" borderId="0" xfId="8" applyFont="1" applyBorder="1" applyAlignment="1">
      <alignment horizontal="center" vertical="center"/>
    </xf>
    <xf numFmtId="38" fontId="19" fillId="0" borderId="0" xfId="8" applyFont="1" applyAlignment="1">
      <alignment horizontal="left" vertical="center"/>
    </xf>
    <xf numFmtId="38" fontId="19" fillId="0" borderId="0" xfId="8" applyFont="1" applyFill="1" applyAlignment="1">
      <alignment horizontal="center" vertical="center"/>
    </xf>
    <xf numFmtId="38" fontId="19" fillId="0" borderId="0" xfId="8" applyFont="1" applyFill="1" applyAlignment="1">
      <alignment vertical="center"/>
    </xf>
    <xf numFmtId="38" fontId="19" fillId="0" borderId="1" xfId="8" applyFont="1" applyBorder="1" applyAlignment="1">
      <alignment horizontal="center" vertical="center"/>
    </xf>
    <xf numFmtId="38" fontId="19" fillId="0" borderId="39" xfId="8" applyFont="1" applyBorder="1" applyAlignment="1">
      <alignment horizontal="center" vertical="center"/>
    </xf>
    <xf numFmtId="38" fontId="19" fillId="0" borderId="6" xfId="8" applyFont="1" applyBorder="1" applyAlignment="1">
      <alignment horizontal="center" vertical="center"/>
    </xf>
    <xf numFmtId="38" fontId="19" fillId="0" borderId="11" xfId="8" applyFont="1" applyBorder="1" applyAlignment="1">
      <alignment horizontal="center" vertical="center" shrinkToFit="1"/>
    </xf>
    <xf numFmtId="179" fontId="19" fillId="0" borderId="15" xfId="8" applyNumberFormat="1" applyFont="1" applyBorder="1" applyAlignment="1">
      <alignment vertical="center"/>
    </xf>
    <xf numFmtId="179" fontId="19" fillId="0" borderId="40" xfId="8" applyNumberFormat="1" applyFont="1" applyBorder="1" applyAlignment="1">
      <alignment vertical="center"/>
    </xf>
    <xf numFmtId="179" fontId="19" fillId="8" borderId="6" xfId="8" applyNumberFormat="1" applyFont="1" applyFill="1" applyBorder="1" applyAlignment="1">
      <alignment vertical="center"/>
    </xf>
    <xf numFmtId="38" fontId="19" fillId="0" borderId="1" xfId="8" applyFont="1" applyBorder="1" applyAlignment="1">
      <alignment horizontal="left" vertical="center" shrinkToFit="1"/>
    </xf>
    <xf numFmtId="179" fontId="19" fillId="8" borderId="1" xfId="8" applyNumberFormat="1" applyFont="1" applyFill="1" applyBorder="1" applyAlignment="1">
      <alignment vertical="center"/>
    </xf>
    <xf numFmtId="179" fontId="19" fillId="8" borderId="41" xfId="8" applyNumberFormat="1" applyFont="1" applyFill="1" applyBorder="1" applyAlignment="1">
      <alignment vertical="center"/>
    </xf>
    <xf numFmtId="38" fontId="7" fillId="0" borderId="42" xfId="8" applyFont="1" applyBorder="1" applyAlignment="1">
      <alignment horizontal="left" vertical="center" shrinkToFit="1"/>
    </xf>
    <xf numFmtId="179" fontId="7" fillId="0" borderId="42" xfId="8" applyNumberFormat="1" applyFont="1" applyBorder="1" applyAlignment="1">
      <alignment vertical="center"/>
    </xf>
    <xf numFmtId="179" fontId="7" fillId="0" borderId="43" xfId="8" applyNumberFormat="1" applyFont="1" applyBorder="1" applyAlignment="1">
      <alignment vertical="center"/>
    </xf>
    <xf numFmtId="179" fontId="7" fillId="8" borderId="44" xfId="8" applyNumberFormat="1" applyFont="1" applyFill="1" applyBorder="1" applyAlignment="1">
      <alignment vertical="center"/>
    </xf>
    <xf numFmtId="38" fontId="12" fillId="0" borderId="42" xfId="8" applyFont="1" applyBorder="1" applyAlignment="1">
      <alignment horizontal="left" vertical="center" shrinkToFit="1"/>
    </xf>
    <xf numFmtId="38" fontId="7" fillId="0" borderId="45" xfId="8" applyFont="1" applyBorder="1" applyAlignment="1">
      <alignment horizontal="center" vertical="center" shrinkToFit="1"/>
    </xf>
    <xf numFmtId="38" fontId="7" fillId="0" borderId="46" xfId="8" applyFont="1" applyBorder="1" applyAlignment="1">
      <alignment horizontal="left" vertical="center" shrinkToFit="1"/>
    </xf>
    <xf numFmtId="179" fontId="7" fillId="0" borderId="46" xfId="8" applyNumberFormat="1" applyFont="1" applyFill="1" applyBorder="1" applyAlignment="1">
      <alignment vertical="center"/>
    </xf>
    <xf numFmtId="179" fontId="7" fillId="0" borderId="47" xfId="8" applyNumberFormat="1" applyFont="1" applyFill="1" applyBorder="1" applyAlignment="1">
      <alignment vertical="center"/>
    </xf>
    <xf numFmtId="179" fontId="7" fillId="8" borderId="48" xfId="8" applyNumberFormat="1" applyFont="1" applyFill="1" applyBorder="1" applyAlignment="1">
      <alignment vertical="center"/>
    </xf>
    <xf numFmtId="38" fontId="7" fillId="0" borderId="46" xfId="8" applyFont="1" applyFill="1" applyBorder="1" applyAlignment="1">
      <alignment horizontal="left" vertical="center" shrinkToFit="1"/>
    </xf>
    <xf numFmtId="38" fontId="7" fillId="0" borderId="49" xfId="8" applyFont="1" applyBorder="1" applyAlignment="1">
      <alignment horizontal="center" vertical="center" shrinkToFit="1"/>
    </xf>
    <xf numFmtId="38" fontId="7" fillId="3" borderId="49" xfId="8" applyFont="1" applyFill="1" applyBorder="1" applyAlignment="1">
      <alignment horizontal="center" vertical="center" shrinkToFit="1"/>
    </xf>
    <xf numFmtId="38" fontId="12" fillId="0" borderId="46" xfId="8" applyFont="1" applyBorder="1" applyAlignment="1">
      <alignment horizontal="left" vertical="center" wrapText="1" shrinkToFit="1"/>
    </xf>
    <xf numFmtId="179" fontId="7" fillId="3" borderId="47" xfId="8" applyNumberFormat="1" applyFont="1" applyFill="1" applyBorder="1" applyAlignment="1">
      <alignment vertical="center"/>
    </xf>
    <xf numFmtId="38" fontId="12" fillId="0" borderId="46" xfId="8" applyFont="1" applyFill="1" applyBorder="1" applyAlignment="1">
      <alignment horizontal="left" vertical="center" shrinkToFit="1"/>
    </xf>
    <xf numFmtId="38" fontId="7" fillId="0" borderId="50" xfId="8" applyFont="1" applyBorder="1" applyAlignment="1">
      <alignment horizontal="left" vertical="center" wrapText="1" shrinkToFit="1"/>
    </xf>
    <xf numFmtId="179" fontId="7" fillId="0" borderId="51" xfId="8" applyNumberFormat="1" applyFont="1" applyBorder="1" applyAlignment="1">
      <alignment vertical="center"/>
    </xf>
    <xf numFmtId="179" fontId="7" fillId="8" borderId="52" xfId="8" applyNumberFormat="1" applyFont="1" applyFill="1" applyBorder="1" applyAlignment="1">
      <alignment vertical="center"/>
    </xf>
    <xf numFmtId="38" fontId="7" fillId="0" borderId="50" xfId="8" applyFont="1" applyBorder="1" applyAlignment="1">
      <alignment horizontal="left" vertical="center" shrinkToFit="1"/>
    </xf>
    <xf numFmtId="38" fontId="7" fillId="0" borderId="53" xfId="8" applyFont="1" applyBorder="1" applyAlignment="1">
      <alignment horizontal="center" vertical="center" shrinkToFit="1"/>
    </xf>
    <xf numFmtId="179" fontId="19" fillId="0" borderId="12" xfId="8" applyNumberFormat="1" applyFont="1" applyBorder="1" applyAlignment="1">
      <alignment vertical="center"/>
    </xf>
    <xf numFmtId="179" fontId="19" fillId="0" borderId="54" xfId="8" applyNumberFormat="1" applyFont="1" applyBorder="1" applyAlignment="1">
      <alignment vertical="center"/>
    </xf>
    <xf numFmtId="179" fontId="19" fillId="0" borderId="1" xfId="8" applyNumberFormat="1" applyFont="1" applyBorder="1" applyAlignment="1">
      <alignment vertical="center"/>
    </xf>
    <xf numFmtId="179" fontId="19" fillId="0" borderId="41" xfId="8" applyNumberFormat="1" applyFont="1" applyBorder="1" applyAlignment="1">
      <alignment vertical="center"/>
    </xf>
    <xf numFmtId="179" fontId="19" fillId="8" borderId="55" xfId="8" applyNumberFormat="1" applyFont="1" applyFill="1" applyBorder="1" applyAlignment="1">
      <alignment vertical="center"/>
    </xf>
    <xf numFmtId="38" fontId="19" fillId="0" borderId="16" xfId="8" applyFont="1" applyFill="1" applyBorder="1" applyAlignment="1">
      <alignment horizontal="center" vertical="center"/>
    </xf>
    <xf numFmtId="179" fontId="19" fillId="0" borderId="16" xfId="8" applyNumberFormat="1" applyFont="1" applyFill="1" applyBorder="1" applyAlignment="1">
      <alignment vertical="center"/>
    </xf>
    <xf numFmtId="179" fontId="19" fillId="0" borderId="0" xfId="8" applyNumberFormat="1" applyFont="1" applyFill="1" applyBorder="1" applyAlignment="1">
      <alignment vertical="center"/>
    </xf>
    <xf numFmtId="38" fontId="19" fillId="0" borderId="16" xfId="8" applyFont="1" applyFill="1" applyBorder="1" applyAlignment="1">
      <alignment horizontal="left" vertical="center" shrinkToFit="1"/>
    </xf>
    <xf numFmtId="38" fontId="19" fillId="0" borderId="16" xfId="8" applyFont="1" applyFill="1" applyBorder="1" applyAlignment="1">
      <alignment horizontal="center" vertical="center" shrinkToFit="1"/>
    </xf>
    <xf numFmtId="38" fontId="19" fillId="0" borderId="13" xfId="8" applyFont="1" applyFill="1" applyBorder="1" applyAlignment="1">
      <alignment horizontal="left" vertical="center"/>
    </xf>
    <xf numFmtId="38" fontId="19" fillId="0" borderId="13" xfId="8" applyFont="1" applyFill="1" applyBorder="1" applyAlignment="1">
      <alignment horizontal="center" vertical="center"/>
    </xf>
    <xf numFmtId="179" fontId="19" fillId="0" borderId="13" xfId="8" applyNumberFormat="1" applyFont="1" applyFill="1" applyBorder="1" applyAlignment="1">
      <alignment horizontal="center" vertical="center"/>
    </xf>
    <xf numFmtId="179" fontId="19" fillId="0" borderId="0" xfId="8" applyNumberFormat="1" applyFont="1" applyFill="1" applyBorder="1" applyAlignment="1">
      <alignment horizontal="center" vertical="center"/>
    </xf>
    <xf numFmtId="179" fontId="19" fillId="0" borderId="1" xfId="8" applyNumberFormat="1" applyFont="1" applyBorder="1" applyAlignment="1">
      <alignment horizontal="center" vertical="center"/>
    </xf>
    <xf numFmtId="179" fontId="19" fillId="0" borderId="39" xfId="8" applyNumberFormat="1" applyFont="1" applyBorder="1" applyAlignment="1">
      <alignment horizontal="center" vertical="center"/>
    </xf>
    <xf numFmtId="179" fontId="19" fillId="0" borderId="6" xfId="8" applyNumberFormat="1" applyFont="1" applyBorder="1" applyAlignment="1">
      <alignment horizontal="center" vertical="center"/>
    </xf>
    <xf numFmtId="38" fontId="20" fillId="0" borderId="1" xfId="8" applyFont="1" applyBorder="1" applyAlignment="1">
      <alignment vertical="center" shrinkToFit="1"/>
    </xf>
    <xf numFmtId="38" fontId="19" fillId="0" borderId="11" xfId="8" applyFont="1" applyBorder="1" applyAlignment="1">
      <alignment vertical="center" shrinkToFit="1"/>
    </xf>
    <xf numFmtId="38" fontId="19" fillId="0" borderId="1" xfId="8" applyFont="1" applyBorder="1" applyAlignment="1">
      <alignment vertical="center" shrinkToFit="1"/>
    </xf>
    <xf numFmtId="38" fontId="20" fillId="0" borderId="11" xfId="8" applyFont="1" applyBorder="1" applyAlignment="1">
      <alignment vertical="center" wrapText="1" shrinkToFit="1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7" applyFont="1" applyFill="1" applyBorder="1">
      <alignment vertical="center"/>
    </xf>
    <xf numFmtId="0" fontId="21" fillId="0" borderId="0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>
      <alignment vertical="center"/>
    </xf>
    <xf numFmtId="0" fontId="21" fillId="0" borderId="0" xfId="2" applyFont="1">
      <alignment vertical="center"/>
    </xf>
    <xf numFmtId="0" fontId="21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38" fontId="21" fillId="0" borderId="0" xfId="3" applyFont="1" applyBorder="1" applyAlignment="1" applyProtection="1">
      <alignment vertical="center"/>
    </xf>
    <xf numFmtId="38" fontId="4" fillId="0" borderId="0" xfId="3" applyFont="1" applyBorder="1" applyAlignment="1" applyProtection="1">
      <alignment vertical="center"/>
    </xf>
    <xf numFmtId="176" fontId="21" fillId="0" borderId="0" xfId="2" applyNumberFormat="1" applyFont="1">
      <alignment vertical="center"/>
    </xf>
    <xf numFmtId="177" fontId="21" fillId="0" borderId="0" xfId="2" applyNumberFormat="1" applyFont="1">
      <alignment vertical="center"/>
    </xf>
    <xf numFmtId="0" fontId="25" fillId="0" borderId="0" xfId="2" applyFont="1" applyAlignment="1">
      <alignment horizontal="left" vertical="center"/>
    </xf>
    <xf numFmtId="0" fontId="21" fillId="2" borderId="5" xfId="2" applyFont="1" applyFill="1" applyBorder="1" applyAlignment="1" applyProtection="1">
      <alignment horizontal="center" vertical="center"/>
      <protection locked="0"/>
    </xf>
    <xf numFmtId="0" fontId="21" fillId="0" borderId="7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1" xfId="2" applyFont="1" applyBorder="1">
      <alignment vertical="center"/>
    </xf>
    <xf numFmtId="0" fontId="21" fillId="0" borderId="6" xfId="2" applyFont="1" applyBorder="1">
      <alignment vertical="center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0" borderId="31" xfId="2" applyFont="1" applyBorder="1" applyAlignment="1">
      <alignment horizontal="left" vertical="center"/>
    </xf>
    <xf numFmtId="0" fontId="21" fillId="0" borderId="7" xfId="2" applyFont="1" applyBorder="1">
      <alignment vertical="center"/>
    </xf>
    <xf numFmtId="0" fontId="21" fillId="0" borderId="0" xfId="2" applyFont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0" borderId="7" xfId="2" applyFont="1" applyBorder="1" applyAlignment="1">
      <alignment vertical="center" shrinkToFit="1"/>
    </xf>
    <xf numFmtId="0" fontId="21" fillId="0" borderId="9" xfId="2" applyFont="1" applyBorder="1">
      <alignment vertical="center"/>
    </xf>
    <xf numFmtId="0" fontId="21" fillId="0" borderId="10" xfId="2" applyFont="1" applyBorder="1">
      <alignment vertical="center"/>
    </xf>
    <xf numFmtId="0" fontId="21" fillId="0" borderId="13" xfId="2" applyFont="1" applyBorder="1">
      <alignment vertical="center"/>
    </xf>
    <xf numFmtId="0" fontId="21" fillId="0" borderId="14" xfId="2" applyFont="1" applyBorder="1">
      <alignment vertical="center"/>
    </xf>
    <xf numFmtId="0" fontId="21" fillId="0" borderId="0" xfId="2" applyFont="1" applyAlignment="1">
      <alignment horizontal="right" vertical="center"/>
    </xf>
    <xf numFmtId="0" fontId="21" fillId="0" borderId="13" xfId="2" applyFont="1" applyBorder="1" applyAlignment="1">
      <alignment horizontal="center" vertical="center"/>
    </xf>
    <xf numFmtId="0" fontId="27" fillId="0" borderId="1" xfId="2" applyFont="1" applyBorder="1">
      <alignment vertical="center"/>
    </xf>
    <xf numFmtId="0" fontId="27" fillId="0" borderId="8" xfId="2" applyFont="1" applyBorder="1">
      <alignment vertical="center"/>
    </xf>
    <xf numFmtId="0" fontId="27" fillId="0" borderId="12" xfId="2" applyFont="1" applyBorder="1">
      <alignment vertical="center"/>
    </xf>
    <xf numFmtId="38" fontId="21" fillId="0" borderId="0" xfId="3" applyFont="1" applyProtection="1">
      <alignment vertical="center"/>
    </xf>
    <xf numFmtId="0" fontId="21" fillId="0" borderId="0" xfId="2" applyFont="1" applyAlignment="1">
      <alignment vertical="top"/>
    </xf>
    <xf numFmtId="0" fontId="21" fillId="0" borderId="0" xfId="2" applyFont="1" applyBorder="1">
      <alignment vertical="center"/>
    </xf>
    <xf numFmtId="0" fontId="21" fillId="0" borderId="0" xfId="2" applyFont="1" applyFill="1" applyBorder="1">
      <alignment vertical="center"/>
    </xf>
    <xf numFmtId="38" fontId="21" fillId="0" borderId="0" xfId="3" applyFont="1" applyFill="1" applyBorder="1" applyAlignment="1" applyProtection="1">
      <alignment horizontal="center" vertical="center"/>
      <protection locked="0"/>
    </xf>
    <xf numFmtId="0" fontId="21" fillId="0" borderId="0" xfId="2" applyFont="1" applyFill="1">
      <alignment vertical="center"/>
    </xf>
    <xf numFmtId="38" fontId="4" fillId="0" borderId="0" xfId="3" applyFont="1" applyBorder="1" applyAlignment="1" applyProtection="1">
      <alignment horizontal="center" vertical="center"/>
    </xf>
    <xf numFmtId="0" fontId="21" fillId="3" borderId="7" xfId="2" applyFont="1" applyFill="1" applyBorder="1">
      <alignment vertical="center"/>
    </xf>
    <xf numFmtId="0" fontId="21" fillId="3" borderId="15" xfId="2" applyFont="1" applyFill="1" applyBorder="1">
      <alignment vertical="center"/>
    </xf>
    <xf numFmtId="0" fontId="21" fillId="3" borderId="16" xfId="2" applyFont="1" applyFill="1" applyBorder="1">
      <alignment vertical="center"/>
    </xf>
    <xf numFmtId="0" fontId="21" fillId="3" borderId="18" xfId="2" applyFont="1" applyFill="1" applyBorder="1">
      <alignment vertical="center"/>
    </xf>
    <xf numFmtId="0" fontId="21" fillId="3" borderId="0" xfId="2" applyFont="1" applyFill="1" applyBorder="1">
      <alignment vertical="center"/>
    </xf>
    <xf numFmtId="0" fontId="21" fillId="3" borderId="0" xfId="2" applyFont="1" applyFill="1">
      <alignment vertical="center"/>
    </xf>
    <xf numFmtId="0" fontId="21" fillId="3" borderId="12" xfId="2" applyFont="1" applyFill="1" applyBorder="1">
      <alignment vertical="center"/>
    </xf>
    <xf numFmtId="0" fontId="21" fillId="3" borderId="13" xfId="2" applyFont="1" applyFill="1" applyBorder="1">
      <alignment vertical="center"/>
    </xf>
    <xf numFmtId="0" fontId="21" fillId="3" borderId="1" xfId="2" applyFont="1" applyFill="1" applyBorder="1">
      <alignment vertical="center"/>
    </xf>
    <xf numFmtId="0" fontId="21" fillId="3" borderId="17" xfId="2" applyFont="1" applyFill="1" applyBorder="1">
      <alignment vertical="center"/>
    </xf>
    <xf numFmtId="0" fontId="21" fillId="3" borderId="28" xfId="2" applyFont="1" applyFill="1" applyBorder="1">
      <alignment vertical="center"/>
    </xf>
    <xf numFmtId="0" fontId="21" fillId="3" borderId="29" xfId="2" applyFont="1" applyFill="1" applyBorder="1">
      <alignment vertical="center"/>
    </xf>
    <xf numFmtId="3" fontId="21" fillId="0" borderId="0" xfId="2" applyNumberFormat="1" applyFont="1" applyAlignment="1">
      <alignment horizontal="left" vertical="center"/>
    </xf>
    <xf numFmtId="0" fontId="21" fillId="0" borderId="0" xfId="2" applyFont="1" applyAlignment="1">
      <alignment vertical="center" shrinkToFit="1"/>
    </xf>
    <xf numFmtId="0" fontId="21" fillId="0" borderId="56" xfId="2" applyFont="1" applyBorder="1" applyAlignment="1">
      <alignment horizontal="right" vertical="center"/>
    </xf>
    <xf numFmtId="0" fontId="22" fillId="0" borderId="0" xfId="0" applyFont="1">
      <alignment vertical="center"/>
    </xf>
    <xf numFmtId="38" fontId="19" fillId="0" borderId="1" xfId="8" applyFont="1" applyBorder="1" applyAlignment="1">
      <alignment horizontal="center" vertical="center"/>
    </xf>
    <xf numFmtId="38" fontId="19" fillId="0" borderId="6" xfId="8" applyFont="1" applyBorder="1" applyAlignment="1">
      <alignment horizontal="center" vertical="center"/>
    </xf>
    <xf numFmtId="180" fontId="19" fillId="0" borderId="0" xfId="8" applyNumberFormat="1" applyFont="1" applyAlignment="1">
      <alignment horizontal="center" vertical="center" shrinkToFit="1"/>
    </xf>
    <xf numFmtId="38" fontId="19" fillId="0" borderId="1" xfId="8" applyFont="1" applyBorder="1" applyAlignment="1">
      <alignment horizontal="left" vertical="center" shrinkToFit="1"/>
    </xf>
    <xf numFmtId="38" fontId="19" fillId="0" borderId="6" xfId="8" applyFont="1" applyBorder="1" applyAlignment="1">
      <alignment horizontal="left" vertical="center" shrinkToFit="1"/>
    </xf>
    <xf numFmtId="38" fontId="19" fillId="0" borderId="1" xfId="8" applyFont="1" applyBorder="1" applyAlignment="1">
      <alignment horizontal="left" vertical="center"/>
    </xf>
    <xf numFmtId="38" fontId="19" fillId="0" borderId="6" xfId="8" applyFont="1" applyBorder="1" applyAlignment="1">
      <alignment horizontal="left" vertical="center"/>
    </xf>
    <xf numFmtId="38" fontId="19" fillId="0" borderId="20" xfId="8" applyFont="1" applyBorder="1" applyAlignment="1">
      <alignment horizontal="center" vertical="center" textRotation="255"/>
    </xf>
    <xf numFmtId="38" fontId="19" fillId="0" borderId="33" xfId="8" applyFont="1" applyBorder="1" applyAlignment="1">
      <alignment horizontal="center" vertical="center" textRotation="255"/>
    </xf>
    <xf numFmtId="38" fontId="19" fillId="0" borderId="30" xfId="8" applyFont="1" applyBorder="1" applyAlignment="1">
      <alignment horizontal="center" vertical="center" textRotation="255"/>
    </xf>
    <xf numFmtId="38" fontId="9" fillId="0" borderId="0" xfId="8" applyFont="1" applyAlignment="1">
      <alignment horizontal="center" vertical="center"/>
    </xf>
    <xf numFmtId="38" fontId="19" fillId="0" borderId="13" xfId="8" applyFont="1" applyBorder="1" applyAlignment="1">
      <alignment horizontal="center" vertical="center"/>
    </xf>
    <xf numFmtId="38" fontId="19" fillId="0" borderId="7" xfId="8" applyFont="1" applyBorder="1" applyAlignment="1">
      <alignment horizontal="left" vertical="center"/>
    </xf>
    <xf numFmtId="0" fontId="24" fillId="0" borderId="11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176" fontId="24" fillId="0" borderId="25" xfId="2" applyNumberFormat="1" applyFont="1" applyBorder="1" applyAlignment="1" applyProtection="1">
      <alignment horizontal="right" vertical="center"/>
      <protection locked="0"/>
    </xf>
    <xf numFmtId="176" fontId="24" fillId="0" borderId="26" xfId="2" applyNumberFormat="1" applyFont="1" applyBorder="1" applyAlignment="1" applyProtection="1">
      <alignment horizontal="right" vertical="center"/>
      <protection locked="0"/>
    </xf>
    <xf numFmtId="176" fontId="24" fillId="0" borderId="27" xfId="2" applyNumberFormat="1" applyFont="1" applyBorder="1" applyAlignment="1" applyProtection="1">
      <alignment horizontal="right" vertical="center"/>
      <protection locked="0"/>
    </xf>
    <xf numFmtId="3" fontId="21" fillId="0" borderId="0" xfId="2" applyNumberFormat="1" applyFont="1" applyAlignment="1">
      <alignment vertical="center"/>
    </xf>
    <xf numFmtId="38" fontId="21" fillId="0" borderId="0" xfId="2" applyNumberFormat="1" applyFont="1" applyAlignment="1">
      <alignment vertical="center"/>
    </xf>
    <xf numFmtId="0" fontId="21" fillId="2" borderId="25" xfId="2" applyFont="1" applyFill="1" applyBorder="1" applyAlignment="1" applyProtection="1">
      <alignment horizontal="center" vertical="center"/>
      <protection locked="0"/>
    </xf>
    <xf numFmtId="0" fontId="21" fillId="2" borderId="26" xfId="2" applyFont="1" applyFill="1" applyBorder="1" applyAlignment="1" applyProtection="1">
      <alignment horizontal="center" vertical="center"/>
      <protection locked="0"/>
    </xf>
    <xf numFmtId="0" fontId="21" fillId="2" borderId="27" xfId="2" applyFont="1" applyFill="1" applyBorder="1" applyAlignment="1" applyProtection="1">
      <alignment horizontal="center" vertical="center"/>
      <protection locked="0"/>
    </xf>
    <xf numFmtId="0" fontId="21" fillId="0" borderId="1" xfId="2" applyFont="1" applyBorder="1" applyAlignment="1">
      <alignment horizontal="left" vertical="center" shrinkToFit="1"/>
    </xf>
    <xf numFmtId="0" fontId="21" fillId="0" borderId="7" xfId="2" applyFont="1" applyBorder="1" applyAlignment="1">
      <alignment horizontal="left" vertical="center" shrinkToFit="1"/>
    </xf>
    <xf numFmtId="38" fontId="21" fillId="2" borderId="25" xfId="3" applyFont="1" applyFill="1" applyBorder="1" applyAlignment="1" applyProtection="1">
      <alignment horizontal="center" vertical="center"/>
      <protection locked="0"/>
    </xf>
    <xf numFmtId="38" fontId="21" fillId="2" borderId="26" xfId="3" applyFont="1" applyFill="1" applyBorder="1" applyAlignment="1" applyProtection="1">
      <alignment horizontal="center" vertical="center"/>
      <protection locked="0"/>
    </xf>
    <xf numFmtId="38" fontId="21" fillId="2" borderId="27" xfId="3" applyFont="1" applyFill="1" applyBorder="1" applyAlignment="1" applyProtection="1">
      <alignment horizontal="center" vertical="center"/>
      <protection locked="0"/>
    </xf>
    <xf numFmtId="38" fontId="21" fillId="2" borderId="35" xfId="3" applyFont="1" applyFill="1" applyBorder="1" applyAlignment="1" applyProtection="1">
      <alignment horizontal="center" vertical="center"/>
      <protection locked="0"/>
    </xf>
    <xf numFmtId="38" fontId="21" fillId="2" borderId="36" xfId="3" applyFont="1" applyFill="1" applyBorder="1" applyAlignment="1" applyProtection="1">
      <alignment horizontal="center" vertical="center"/>
      <protection locked="0"/>
    </xf>
    <xf numFmtId="38" fontId="21" fillId="2" borderId="37" xfId="3" applyFont="1" applyFill="1" applyBorder="1" applyAlignment="1" applyProtection="1">
      <alignment horizontal="center" vertical="center"/>
      <protection locked="0"/>
    </xf>
    <xf numFmtId="0" fontId="21" fillId="0" borderId="1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38" fontId="4" fillId="0" borderId="2" xfId="4" applyFont="1" applyBorder="1" applyAlignment="1" applyProtection="1">
      <alignment vertical="center"/>
    </xf>
    <xf numFmtId="38" fontId="4" fillId="0" borderId="3" xfId="4" applyFont="1" applyBorder="1" applyAlignment="1" applyProtection="1">
      <alignment vertical="center"/>
    </xf>
    <xf numFmtId="38" fontId="4" fillId="0" borderId="4" xfId="4" applyFont="1" applyBorder="1" applyAlignment="1" applyProtection="1">
      <alignment vertical="center"/>
    </xf>
    <xf numFmtId="3" fontId="21" fillId="0" borderId="0" xfId="2" applyNumberFormat="1" applyFont="1" applyAlignment="1">
      <alignment vertical="center" shrinkToFit="1"/>
    </xf>
    <xf numFmtId="0" fontId="24" fillId="0" borderId="11" xfId="2" applyFont="1" applyBorder="1" applyAlignment="1">
      <alignment horizontal="center" vertical="center" shrinkToFit="1"/>
    </xf>
    <xf numFmtId="0" fontId="24" fillId="0" borderId="11" xfId="2" applyFont="1" applyBorder="1" applyAlignment="1">
      <alignment horizontal="center" vertical="center" wrapText="1" shrinkToFit="1"/>
    </xf>
    <xf numFmtId="0" fontId="7" fillId="0" borderId="0" xfId="2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right" vertical="center"/>
      <protection locked="0"/>
    </xf>
    <xf numFmtId="0" fontId="24" fillId="0" borderId="11" xfId="2" applyFont="1" applyBorder="1" applyAlignment="1" applyProtection="1">
      <alignment horizontal="center" vertical="center"/>
      <protection locked="0"/>
    </xf>
    <xf numFmtId="176" fontId="24" fillId="0" borderId="11" xfId="2" applyNumberFormat="1" applyFont="1" applyBorder="1" applyAlignment="1" applyProtection="1">
      <alignment horizontal="right" vertical="center"/>
      <protection locked="0"/>
    </xf>
    <xf numFmtId="176" fontId="24" fillId="0" borderId="20" xfId="2" applyNumberFormat="1" applyFont="1" applyBorder="1" applyAlignment="1" applyProtection="1">
      <alignment horizontal="right" vertical="center"/>
      <protection locked="0"/>
    </xf>
    <xf numFmtId="0" fontId="30" fillId="0" borderId="0" xfId="2" applyFont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38" fontId="4" fillId="0" borderId="25" xfId="3" applyFont="1" applyBorder="1" applyAlignment="1" applyProtection="1">
      <alignment horizontal="center" vertical="center"/>
    </xf>
    <xf numFmtId="38" fontId="4" fillId="0" borderId="26" xfId="3" applyFont="1" applyBorder="1" applyAlignment="1" applyProtection="1">
      <alignment horizontal="center" vertical="center"/>
    </xf>
    <xf numFmtId="38" fontId="4" fillId="0" borderId="27" xfId="3" applyFont="1" applyBorder="1" applyAlignment="1" applyProtection="1">
      <alignment horizontal="center" vertical="center"/>
    </xf>
    <xf numFmtId="38" fontId="21" fillId="2" borderId="25" xfId="3" applyFont="1" applyFill="1" applyBorder="1" applyAlignment="1" applyProtection="1">
      <alignment vertical="center" shrinkToFit="1"/>
      <protection locked="0"/>
    </xf>
    <xf numFmtId="38" fontId="21" fillId="2" borderId="26" xfId="3" applyFont="1" applyFill="1" applyBorder="1" applyAlignment="1" applyProtection="1">
      <alignment vertical="center" shrinkToFit="1"/>
      <protection locked="0"/>
    </xf>
    <xf numFmtId="38" fontId="21" fillId="2" borderId="27" xfId="3" applyFont="1" applyFill="1" applyBorder="1" applyAlignment="1" applyProtection="1">
      <alignment vertical="center" shrinkToFit="1"/>
      <protection locked="0"/>
    </xf>
    <xf numFmtId="38" fontId="4" fillId="0" borderId="2" xfId="3" applyFont="1" applyBorder="1" applyAlignment="1" applyProtection="1">
      <alignment vertical="center"/>
    </xf>
    <xf numFmtId="38" fontId="4" fillId="0" borderId="3" xfId="3" applyFont="1" applyBorder="1" applyAlignment="1" applyProtection="1">
      <alignment vertical="center"/>
    </xf>
    <xf numFmtId="38" fontId="4" fillId="0" borderId="4" xfId="3" applyFont="1" applyBorder="1" applyAlignment="1" applyProtection="1">
      <alignment vertical="center"/>
    </xf>
    <xf numFmtId="0" fontId="21" fillId="0" borderId="1" xfId="2" applyFont="1" applyBorder="1" applyAlignment="1">
      <alignment horizontal="left" vertical="center"/>
    </xf>
    <xf numFmtId="0" fontId="21" fillId="0" borderId="7" xfId="2" applyFont="1" applyBorder="1" applyAlignment="1">
      <alignment horizontal="left" vertical="center"/>
    </xf>
    <xf numFmtId="38" fontId="21" fillId="2" borderId="35" xfId="3" applyFont="1" applyFill="1" applyBorder="1" applyAlignment="1" applyProtection="1">
      <alignment vertical="center" shrinkToFit="1"/>
      <protection locked="0"/>
    </xf>
    <xf numFmtId="38" fontId="21" fillId="2" borderId="36" xfId="3" applyFont="1" applyFill="1" applyBorder="1" applyAlignment="1" applyProtection="1">
      <alignment vertical="center" shrinkToFit="1"/>
      <protection locked="0"/>
    </xf>
    <xf numFmtId="38" fontId="21" fillId="2" borderId="37" xfId="3" applyFont="1" applyFill="1" applyBorder="1" applyAlignment="1" applyProtection="1">
      <alignment vertical="center" shrinkToFit="1"/>
      <protection locked="0"/>
    </xf>
    <xf numFmtId="0" fontId="21" fillId="0" borderId="11" xfId="2" applyFont="1" applyBorder="1" applyAlignment="1">
      <alignment horizontal="center" vertical="center"/>
    </xf>
    <xf numFmtId="176" fontId="21" fillId="0" borderId="21" xfId="2" applyNumberFormat="1" applyFont="1" applyBorder="1" applyAlignment="1">
      <alignment horizontal="center" vertical="center"/>
    </xf>
    <xf numFmtId="176" fontId="21" fillId="0" borderId="7" xfId="2" applyNumberFormat="1" applyFont="1" applyBorder="1" applyAlignment="1">
      <alignment horizontal="center" vertical="center"/>
    </xf>
    <xf numFmtId="38" fontId="21" fillId="0" borderId="0" xfId="3" applyFont="1" applyBorder="1" applyAlignment="1" applyProtection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/>
    </xf>
    <xf numFmtId="0" fontId="21" fillId="3" borderId="14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 shrinkToFit="1"/>
    </xf>
    <xf numFmtId="0" fontId="21" fillId="0" borderId="1" xfId="2" applyFont="1" applyBorder="1" applyAlignment="1">
      <alignment horizontal="center" vertical="center" wrapText="1" shrinkToFit="1"/>
    </xf>
    <xf numFmtId="38" fontId="4" fillId="3" borderId="58" xfId="3" applyFont="1" applyFill="1" applyBorder="1" applyAlignment="1" applyProtection="1">
      <alignment horizontal="center" vertical="center"/>
    </xf>
    <xf numFmtId="38" fontId="4" fillId="3" borderId="57" xfId="3" applyFont="1" applyFill="1" applyBorder="1" applyAlignment="1" applyProtection="1">
      <alignment horizontal="center" vertical="center"/>
    </xf>
    <xf numFmtId="38" fontId="4" fillId="3" borderId="59" xfId="3" applyFont="1" applyFill="1" applyBorder="1" applyAlignment="1" applyProtection="1">
      <alignment horizontal="center" vertical="center"/>
    </xf>
    <xf numFmtId="38" fontId="4" fillId="3" borderId="60" xfId="3" applyFont="1" applyFill="1" applyBorder="1" applyAlignment="1" applyProtection="1">
      <alignment horizontal="center" vertical="center"/>
    </xf>
    <xf numFmtId="38" fontId="4" fillId="3" borderId="61" xfId="3" applyFont="1" applyFill="1" applyBorder="1" applyAlignment="1" applyProtection="1">
      <alignment horizontal="center" vertical="center"/>
    </xf>
    <xf numFmtId="38" fontId="4" fillId="3" borderId="62" xfId="3" applyFont="1" applyFill="1" applyBorder="1" applyAlignment="1" applyProtection="1">
      <alignment horizontal="center" vertical="center"/>
    </xf>
    <xf numFmtId="0" fontId="21" fillId="0" borderId="6" xfId="2" applyFont="1" applyBorder="1" applyAlignment="1">
      <alignment horizontal="center" vertical="center" shrinkToFit="1"/>
    </xf>
    <xf numFmtId="0" fontId="21" fillId="0" borderId="20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21" fillId="2" borderId="25" xfId="2" applyFont="1" applyFill="1" applyBorder="1" applyAlignment="1" applyProtection="1">
      <alignment horizontal="center" vertical="center" shrinkToFit="1"/>
      <protection locked="0"/>
    </xf>
    <xf numFmtId="0" fontId="21" fillId="2" borderId="26" xfId="2" applyFont="1" applyFill="1" applyBorder="1" applyAlignment="1" applyProtection="1">
      <alignment horizontal="center" vertical="center" shrinkToFit="1"/>
      <protection locked="0"/>
    </xf>
    <xf numFmtId="0" fontId="21" fillId="2" borderId="27" xfId="2" applyFont="1" applyFill="1" applyBorder="1" applyAlignment="1" applyProtection="1">
      <alignment horizontal="center" vertical="center" shrinkToFit="1"/>
      <protection locked="0"/>
    </xf>
    <xf numFmtId="0" fontId="21" fillId="2" borderId="58" xfId="2" applyFont="1" applyFill="1" applyBorder="1" applyAlignment="1" applyProtection="1">
      <alignment horizontal="center" vertical="center"/>
      <protection locked="0"/>
    </xf>
    <xf numFmtId="0" fontId="21" fillId="2" borderId="57" xfId="2" applyFont="1" applyFill="1" applyBorder="1" applyAlignment="1" applyProtection="1">
      <alignment horizontal="center" vertical="center"/>
      <protection locked="0"/>
    </xf>
    <xf numFmtId="0" fontId="21" fillId="2" borderId="59" xfId="2" applyFont="1" applyFill="1" applyBorder="1" applyAlignment="1" applyProtection="1">
      <alignment horizontal="center" vertical="center"/>
      <protection locked="0"/>
    </xf>
    <xf numFmtId="0" fontId="21" fillId="2" borderId="60" xfId="2" applyFont="1" applyFill="1" applyBorder="1" applyAlignment="1" applyProtection="1">
      <alignment horizontal="center" vertical="center"/>
      <protection locked="0"/>
    </xf>
    <xf numFmtId="0" fontId="21" fillId="2" borderId="61" xfId="2" applyFont="1" applyFill="1" applyBorder="1" applyAlignment="1" applyProtection="1">
      <alignment horizontal="center" vertical="center"/>
      <protection locked="0"/>
    </xf>
    <xf numFmtId="0" fontId="21" fillId="2" borderId="62" xfId="2" applyFont="1" applyFill="1" applyBorder="1" applyAlignment="1" applyProtection="1">
      <alignment horizontal="center" vertical="center"/>
      <protection locked="0"/>
    </xf>
    <xf numFmtId="0" fontId="9" fillId="0" borderId="63" xfId="2" applyFont="1" applyBorder="1" applyAlignment="1">
      <alignment horizontal="center" vertical="center" wrapText="1" shrinkToFit="1"/>
    </xf>
    <xf numFmtId="0" fontId="9" fillId="0" borderId="16" xfId="2" applyFont="1" applyBorder="1" applyAlignment="1">
      <alignment horizontal="center" vertical="center" wrapText="1" shrinkToFit="1"/>
    </xf>
    <xf numFmtId="0" fontId="9" fillId="0" borderId="65" xfId="2" applyFont="1" applyBorder="1" applyAlignment="1">
      <alignment horizontal="center" vertical="center" wrapText="1" shrinkToFit="1"/>
    </xf>
    <xf numFmtId="0" fontId="9" fillId="0" borderId="13" xfId="2" applyFont="1" applyBorder="1" applyAlignment="1">
      <alignment horizontal="center" vertical="center" wrapText="1" shrinkToFit="1"/>
    </xf>
    <xf numFmtId="0" fontId="21" fillId="0" borderId="15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64" xfId="2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66" xfId="2" applyFont="1" applyBorder="1" applyAlignment="1">
      <alignment horizontal="center" vertical="center" wrapText="1"/>
    </xf>
    <xf numFmtId="3" fontId="4" fillId="0" borderId="58" xfId="3" applyNumberFormat="1" applyFont="1" applyBorder="1" applyAlignment="1" applyProtection="1">
      <alignment vertical="center"/>
    </xf>
    <xf numFmtId="3" fontId="4" fillId="0" borderId="57" xfId="3" applyNumberFormat="1" applyFont="1" applyBorder="1" applyAlignment="1" applyProtection="1">
      <alignment vertical="center"/>
    </xf>
    <xf numFmtId="3" fontId="4" fillId="0" borderId="59" xfId="3" applyNumberFormat="1" applyFont="1" applyBorder="1" applyAlignment="1" applyProtection="1">
      <alignment vertical="center"/>
    </xf>
    <xf numFmtId="3" fontId="4" fillId="0" borderId="60" xfId="3" applyNumberFormat="1" applyFont="1" applyBorder="1" applyAlignment="1" applyProtection="1">
      <alignment vertical="center"/>
    </xf>
    <xf numFmtId="3" fontId="4" fillId="0" borderId="61" xfId="3" applyNumberFormat="1" applyFont="1" applyBorder="1" applyAlignment="1" applyProtection="1">
      <alignment vertical="center"/>
    </xf>
    <xf numFmtId="3" fontId="4" fillId="0" borderId="62" xfId="3" applyNumberFormat="1" applyFont="1" applyBorder="1" applyAlignment="1" applyProtection="1">
      <alignment vertical="center"/>
    </xf>
    <xf numFmtId="0" fontId="26" fillId="0" borderId="15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 shrinkToFit="1"/>
    </xf>
    <xf numFmtId="0" fontId="21" fillId="0" borderId="14" xfId="2" applyFont="1" applyBorder="1" applyAlignment="1">
      <alignment horizontal="center" vertical="center" shrinkToFit="1"/>
    </xf>
    <xf numFmtId="0" fontId="21" fillId="0" borderId="15" xfId="2" applyFont="1" applyBorder="1" applyAlignment="1">
      <alignment horizontal="center" vertical="center" wrapText="1" shrinkToFit="1"/>
    </xf>
    <xf numFmtId="0" fontId="21" fillId="0" borderId="16" xfId="2" applyFont="1" applyBorder="1" applyAlignment="1">
      <alignment horizontal="center" vertical="center" wrapText="1" shrinkToFit="1"/>
    </xf>
    <xf numFmtId="0" fontId="21" fillId="0" borderId="12" xfId="2" applyFont="1" applyBorder="1" applyAlignment="1">
      <alignment horizontal="center" vertical="center" wrapText="1" shrinkToFit="1"/>
    </xf>
    <xf numFmtId="0" fontId="21" fillId="0" borderId="13" xfId="2" applyFont="1" applyBorder="1" applyAlignment="1">
      <alignment horizontal="center" vertical="center" wrapText="1" shrinkToFit="1"/>
    </xf>
    <xf numFmtId="38" fontId="4" fillId="0" borderId="58" xfId="3" applyFont="1" applyBorder="1" applyAlignment="1" applyProtection="1">
      <alignment horizontal="center" vertical="center"/>
    </xf>
    <xf numFmtId="38" fontId="4" fillId="0" borderId="57" xfId="3" applyFont="1" applyBorder="1" applyAlignment="1" applyProtection="1">
      <alignment horizontal="center" vertical="center"/>
    </xf>
    <xf numFmtId="38" fontId="4" fillId="0" borderId="59" xfId="3" applyFont="1" applyBorder="1" applyAlignment="1" applyProtection="1">
      <alignment horizontal="center" vertical="center"/>
    </xf>
    <xf numFmtId="38" fontId="4" fillId="0" borderId="60" xfId="3" applyFont="1" applyBorder="1" applyAlignment="1" applyProtection="1">
      <alignment horizontal="center" vertical="center"/>
    </xf>
    <xf numFmtId="38" fontId="4" fillId="0" borderId="61" xfId="3" applyFont="1" applyBorder="1" applyAlignment="1" applyProtection="1">
      <alignment horizontal="center" vertical="center"/>
    </xf>
    <xf numFmtId="38" fontId="4" fillId="0" borderId="62" xfId="3" applyFont="1" applyBorder="1" applyAlignment="1" applyProtection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 shrinkToFit="1"/>
    </xf>
    <xf numFmtId="0" fontId="21" fillId="0" borderId="16" xfId="2" applyFont="1" applyBorder="1" applyAlignment="1">
      <alignment horizontal="center" vertical="center" shrinkToFit="1"/>
    </xf>
    <xf numFmtId="38" fontId="21" fillId="0" borderId="15" xfId="3" applyFont="1" applyBorder="1" applyAlignment="1" applyProtection="1">
      <alignment vertical="center" shrinkToFit="1"/>
    </xf>
    <xf numFmtId="38" fontId="21" fillId="0" borderId="17" xfId="3" applyFont="1" applyBorder="1" applyAlignment="1" applyProtection="1">
      <alignment vertical="center" shrinkToFit="1"/>
    </xf>
    <xf numFmtId="38" fontId="21" fillId="2" borderId="25" xfId="3" applyFont="1" applyFill="1" applyBorder="1" applyAlignment="1" applyProtection="1">
      <alignment vertical="center"/>
      <protection locked="0"/>
    </xf>
    <xf numFmtId="38" fontId="21" fillId="2" borderId="27" xfId="3" applyFont="1" applyFill="1" applyBorder="1" applyAlignment="1" applyProtection="1">
      <alignment vertical="center"/>
      <protection locked="0"/>
    </xf>
    <xf numFmtId="38" fontId="21" fillId="0" borderId="18" xfId="3" applyFont="1" applyFill="1" applyBorder="1" applyAlignment="1" applyProtection="1">
      <alignment vertical="center" shrinkToFit="1"/>
    </xf>
    <xf numFmtId="38" fontId="21" fillId="0" borderId="19" xfId="3" applyFont="1" applyFill="1" applyBorder="1" applyAlignment="1" applyProtection="1">
      <alignment vertical="center" shrinkToFit="1"/>
    </xf>
    <xf numFmtId="38" fontId="21" fillId="0" borderId="7" xfId="3" applyFont="1" applyBorder="1" applyAlignment="1" applyProtection="1">
      <alignment vertical="center" shrinkToFit="1"/>
    </xf>
    <xf numFmtId="38" fontId="21" fillId="0" borderId="6" xfId="3" applyFont="1" applyBorder="1" applyAlignment="1" applyProtection="1">
      <alignment vertical="center" shrinkToFit="1"/>
    </xf>
    <xf numFmtId="0" fontId="21" fillId="0" borderId="1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38" fontId="21" fillId="0" borderId="1" xfId="3" applyFont="1" applyBorder="1" applyAlignment="1" applyProtection="1">
      <alignment horizontal="center" vertical="center"/>
    </xf>
    <xf numFmtId="38" fontId="21" fillId="0" borderId="7" xfId="3" applyFont="1" applyBorder="1" applyAlignment="1" applyProtection="1">
      <alignment horizontal="center" vertical="center"/>
    </xf>
    <xf numFmtId="0" fontId="21" fillId="2" borderId="34" xfId="2" applyFont="1" applyFill="1" applyBorder="1" applyAlignment="1" applyProtection="1">
      <alignment horizontal="center" vertical="center"/>
      <protection locked="0"/>
    </xf>
    <xf numFmtId="0" fontId="21" fillId="2" borderId="38" xfId="2" applyFont="1" applyFill="1" applyBorder="1" applyAlignment="1" applyProtection="1">
      <alignment horizontal="center" vertical="center"/>
      <protection locked="0"/>
    </xf>
    <xf numFmtId="3" fontId="21" fillId="0" borderId="0" xfId="2" applyNumberFormat="1" applyFont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2" borderId="3" xfId="2" applyFont="1" applyFill="1" applyBorder="1" applyAlignment="1" applyProtection="1">
      <alignment horizontal="center" vertical="center"/>
      <protection locked="0"/>
    </xf>
    <xf numFmtId="0" fontId="21" fillId="2" borderId="4" xfId="2" applyFont="1" applyFill="1" applyBorder="1" applyAlignment="1" applyProtection="1">
      <alignment horizontal="center" vertical="center"/>
      <protection locked="0"/>
    </xf>
    <xf numFmtId="38" fontId="4" fillId="0" borderId="2" xfId="3" applyFont="1" applyBorder="1" applyAlignment="1" applyProtection="1">
      <alignment vertical="center" shrinkToFit="1"/>
    </xf>
    <xf numFmtId="38" fontId="4" fillId="0" borderId="3" xfId="3" applyFont="1" applyBorder="1" applyAlignment="1" applyProtection="1">
      <alignment vertical="center" shrinkToFit="1"/>
    </xf>
    <xf numFmtId="38" fontId="4" fillId="0" borderId="4" xfId="3" applyFont="1" applyBorder="1" applyAlignment="1" applyProtection="1">
      <alignment vertical="center" shrinkToFit="1"/>
    </xf>
    <xf numFmtId="38" fontId="4" fillId="0" borderId="2" xfId="3" applyFont="1" applyFill="1" applyBorder="1" applyAlignment="1" applyProtection="1">
      <alignment vertical="center" shrinkToFit="1"/>
    </xf>
    <xf numFmtId="38" fontId="4" fillId="0" borderId="4" xfId="3" applyFont="1" applyFill="1" applyBorder="1" applyAlignment="1" applyProtection="1">
      <alignment vertical="center" shrinkToFit="1"/>
    </xf>
    <xf numFmtId="0" fontId="16" fillId="6" borderId="32" xfId="2" applyFont="1" applyFill="1" applyBorder="1" applyAlignment="1" applyProtection="1">
      <alignment horizontal="center" vertical="center"/>
      <protection locked="0"/>
    </xf>
    <xf numFmtId="0" fontId="17" fillId="6" borderId="32" xfId="2" applyFont="1" applyFill="1" applyBorder="1" applyAlignment="1" applyProtection="1">
      <alignment horizontal="center" vertical="center"/>
      <protection locked="0"/>
    </xf>
    <xf numFmtId="38" fontId="17" fillId="6" borderId="32" xfId="3" applyFont="1" applyFill="1" applyBorder="1" applyAlignment="1" applyProtection="1">
      <alignment horizontal="center" vertical="center"/>
      <protection locked="0"/>
    </xf>
    <xf numFmtId="0" fontId="17" fillId="6" borderId="32" xfId="2" applyFont="1" applyFill="1" applyBorder="1" applyAlignment="1" applyProtection="1">
      <alignment horizontal="left" vertical="center"/>
      <protection locked="0"/>
    </xf>
    <xf numFmtId="38" fontId="16" fillId="6" borderId="32" xfId="3" applyFont="1" applyFill="1" applyBorder="1" applyAlignment="1" applyProtection="1">
      <alignment horizontal="center" vertical="center"/>
      <protection locked="0"/>
    </xf>
    <xf numFmtId="38" fontId="21" fillId="0" borderId="0" xfId="1" applyFont="1" applyAlignment="1">
      <alignment vertical="center"/>
    </xf>
  </cellXfs>
  <cellStyles count="9">
    <cellStyle name="桁区切り" xfId="1" builtinId="6"/>
    <cellStyle name="桁区切り 3" xfId="8" xr:uid="{9079CC3E-8308-4560-AFB9-8B9EE0F95282}"/>
    <cellStyle name="桁区切り 3 2" xfId="3" xr:uid="{FB429660-E395-4731-89DC-BA140B6CF462}"/>
    <cellStyle name="桁区切り 4" xfId="4" xr:uid="{586C588C-7E2A-43D1-BDB2-32B1F22B1AB5}"/>
    <cellStyle name="標準" xfId="0" builtinId="0"/>
    <cellStyle name="標準 2" xfId="5" xr:uid="{4940AD6B-07F9-4F12-8F65-B8FAA81FE0FC}"/>
    <cellStyle name="標準 2 2" xfId="6" xr:uid="{B95D8D17-5478-4079-8BE4-2C40B982DA62}"/>
    <cellStyle name="標準 3" xfId="7" xr:uid="{E077B592-7F67-49A8-B50F-FBC0D8C12F6F}"/>
    <cellStyle name="標準 3 2" xfId="2" xr:uid="{0C952174-69C2-46DB-BAE1-454388179F7B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52AA-F979-494A-90C7-4A71638676D8}">
  <dimension ref="A1:G47"/>
  <sheetViews>
    <sheetView tabSelected="1" view="pageLayout" topLeftCell="A25" zoomScaleNormal="100" zoomScaleSheetLayoutView="100" workbookViewId="0">
      <selection activeCell="F14" sqref="F14"/>
    </sheetView>
  </sheetViews>
  <sheetFormatPr defaultRowHeight="16.5" x14ac:dyDescent="0.25"/>
  <cols>
    <col min="1" max="1" width="2.77734375" style="18" customWidth="1"/>
    <col min="2" max="2" width="24.6640625" style="19" customWidth="1"/>
    <col min="3" max="5" width="10.88671875" style="18" customWidth="1"/>
    <col min="6" max="6" width="27" style="18" customWidth="1"/>
    <col min="7" max="7" width="11.77734375" style="18" customWidth="1"/>
    <col min="8" max="8" width="9.109375" style="18" bestFit="1" customWidth="1"/>
    <col min="9" max="16384" width="8.88671875" style="18"/>
  </cols>
  <sheetData>
    <row r="1" spans="1:7" ht="19.5" x14ac:dyDescent="0.25">
      <c r="A1" s="148" t="s">
        <v>172</v>
      </c>
      <c r="B1" s="148"/>
      <c r="C1" s="148"/>
      <c r="D1" s="148"/>
      <c r="E1" s="148"/>
      <c r="F1" s="148"/>
      <c r="G1" s="148"/>
    </row>
    <row r="2" spans="1:7" x14ac:dyDescent="0.25">
      <c r="A2" s="19"/>
    </row>
    <row r="3" spans="1:7" x14ac:dyDescent="0.25">
      <c r="C3" s="20" t="s">
        <v>117</v>
      </c>
      <c r="D3" s="149" t="s">
        <v>142</v>
      </c>
      <c r="E3" s="149"/>
    </row>
    <row r="4" spans="1:7" x14ac:dyDescent="0.25">
      <c r="C4" s="20"/>
      <c r="D4" s="21"/>
      <c r="E4" s="21"/>
    </row>
    <row r="5" spans="1:7" x14ac:dyDescent="0.25">
      <c r="C5" s="18" t="s">
        <v>144</v>
      </c>
      <c r="D5" s="21"/>
      <c r="E5" s="21"/>
    </row>
    <row r="6" spans="1:7" x14ac:dyDescent="0.25">
      <c r="C6" s="20"/>
      <c r="D6" s="21"/>
      <c r="E6" s="21"/>
    </row>
    <row r="7" spans="1:7" ht="17.25" thickBot="1" x14ac:dyDescent="0.3">
      <c r="A7" s="22" t="s">
        <v>118</v>
      </c>
      <c r="B7" s="23"/>
      <c r="C7" s="24"/>
      <c r="D7" s="24"/>
      <c r="E7" s="24"/>
      <c r="F7" s="24"/>
      <c r="G7" s="20" t="s">
        <v>119</v>
      </c>
    </row>
    <row r="8" spans="1:7" ht="17.25" thickTop="1" x14ac:dyDescent="0.25">
      <c r="A8" s="138" t="s">
        <v>120</v>
      </c>
      <c r="B8" s="139"/>
      <c r="C8" s="25" t="s">
        <v>121</v>
      </c>
      <c r="D8" s="26" t="s">
        <v>122</v>
      </c>
      <c r="E8" s="27" t="s">
        <v>123</v>
      </c>
      <c r="F8" s="25" t="s">
        <v>124</v>
      </c>
      <c r="G8" s="28" t="s">
        <v>125</v>
      </c>
    </row>
    <row r="9" spans="1:7" s="19" customFormat="1" x14ac:dyDescent="0.25">
      <c r="A9" s="143" t="s">
        <v>110</v>
      </c>
      <c r="B9" s="144"/>
      <c r="C9" s="29"/>
      <c r="D9" s="30"/>
      <c r="E9" s="31"/>
      <c r="F9" s="32"/>
      <c r="G9" s="28"/>
    </row>
    <row r="10" spans="1:7" x14ac:dyDescent="0.25">
      <c r="A10" s="143" t="s">
        <v>126</v>
      </c>
      <c r="B10" s="150"/>
      <c r="C10" s="33"/>
      <c r="D10" s="34"/>
      <c r="E10" s="31"/>
      <c r="F10" s="32"/>
      <c r="G10" s="28"/>
    </row>
    <row r="11" spans="1:7" x14ac:dyDescent="0.25">
      <c r="A11" s="145" t="s">
        <v>9</v>
      </c>
      <c r="B11" s="35" t="s">
        <v>16</v>
      </c>
      <c r="C11" s="36"/>
      <c r="D11" s="37"/>
      <c r="E11" s="38"/>
      <c r="F11" s="39" t="s">
        <v>145</v>
      </c>
      <c r="G11" s="40"/>
    </row>
    <row r="12" spans="1:7" x14ac:dyDescent="0.25">
      <c r="A12" s="146"/>
      <c r="B12" s="41" t="s">
        <v>20</v>
      </c>
      <c r="C12" s="42"/>
      <c r="D12" s="43"/>
      <c r="E12" s="44"/>
      <c r="F12" s="45" t="s">
        <v>146</v>
      </c>
      <c r="G12" s="46"/>
    </row>
    <row r="13" spans="1:7" x14ac:dyDescent="0.25">
      <c r="A13" s="146"/>
      <c r="B13" s="41" t="s">
        <v>82</v>
      </c>
      <c r="C13" s="42"/>
      <c r="D13" s="43"/>
      <c r="E13" s="44"/>
      <c r="F13" s="45" t="s">
        <v>147</v>
      </c>
      <c r="G13" s="47"/>
    </row>
    <row r="14" spans="1:7" x14ac:dyDescent="0.25">
      <c r="A14" s="146"/>
      <c r="B14" s="41" t="s">
        <v>127</v>
      </c>
      <c r="C14" s="42"/>
      <c r="D14" s="43"/>
      <c r="E14" s="44"/>
      <c r="F14" s="45" t="s">
        <v>147</v>
      </c>
      <c r="G14" s="46"/>
    </row>
    <row r="15" spans="1:7" x14ac:dyDescent="0.25">
      <c r="A15" s="146"/>
      <c r="B15" s="41" t="s">
        <v>131</v>
      </c>
      <c r="C15" s="42"/>
      <c r="D15" s="43"/>
      <c r="E15" s="44"/>
      <c r="F15" s="45"/>
      <c r="G15" s="46"/>
    </row>
    <row r="16" spans="1:7" x14ac:dyDescent="0.25">
      <c r="A16" s="146"/>
      <c r="B16" s="41" t="s">
        <v>132</v>
      </c>
      <c r="C16" s="42"/>
      <c r="D16" s="43"/>
      <c r="E16" s="44"/>
      <c r="F16" s="45"/>
      <c r="G16" s="46"/>
    </row>
    <row r="17" spans="1:7" x14ac:dyDescent="0.25">
      <c r="A17" s="146"/>
      <c r="B17" s="41" t="s">
        <v>133</v>
      </c>
      <c r="C17" s="42"/>
      <c r="D17" s="43"/>
      <c r="E17" s="44"/>
      <c r="F17" s="45"/>
      <c r="G17" s="46"/>
    </row>
    <row r="18" spans="1:7" x14ac:dyDescent="0.25">
      <c r="A18" s="146"/>
      <c r="B18" s="41" t="s">
        <v>113</v>
      </c>
      <c r="C18" s="42"/>
      <c r="D18" s="43"/>
      <c r="E18" s="44"/>
      <c r="F18" s="45"/>
      <c r="G18" s="46"/>
    </row>
    <row r="19" spans="1:7" x14ac:dyDescent="0.25">
      <c r="A19" s="146"/>
      <c r="B19" s="41" t="s">
        <v>134</v>
      </c>
      <c r="C19" s="42"/>
      <c r="D19" s="43"/>
      <c r="E19" s="44"/>
      <c r="F19" s="45"/>
      <c r="G19" s="46"/>
    </row>
    <row r="20" spans="1:7" x14ac:dyDescent="0.25">
      <c r="A20" s="146"/>
      <c r="B20" s="41" t="s">
        <v>135</v>
      </c>
      <c r="C20" s="42"/>
      <c r="D20" s="43"/>
      <c r="E20" s="44"/>
      <c r="F20" s="45"/>
      <c r="G20" s="46"/>
    </row>
    <row r="21" spans="1:7" ht="31.5" x14ac:dyDescent="0.25">
      <c r="A21" s="146"/>
      <c r="B21" s="48" t="s">
        <v>137</v>
      </c>
      <c r="C21" s="42"/>
      <c r="D21" s="49"/>
      <c r="E21" s="44"/>
      <c r="F21" s="50"/>
      <c r="G21" s="46"/>
    </row>
    <row r="22" spans="1:7" ht="31.5" x14ac:dyDescent="0.25">
      <c r="A22" s="147"/>
      <c r="B22" s="51" t="s">
        <v>136</v>
      </c>
      <c r="C22" s="42"/>
      <c r="D22" s="52"/>
      <c r="E22" s="53"/>
      <c r="F22" s="54"/>
      <c r="G22" s="55"/>
    </row>
    <row r="23" spans="1:7" x14ac:dyDescent="0.25">
      <c r="A23" s="143" t="s">
        <v>128</v>
      </c>
      <c r="B23" s="144"/>
      <c r="C23" s="56"/>
      <c r="D23" s="57"/>
      <c r="E23" s="31"/>
      <c r="F23" s="32"/>
      <c r="G23" s="28"/>
    </row>
    <row r="24" spans="1:7" x14ac:dyDescent="0.25">
      <c r="A24" s="143"/>
      <c r="B24" s="144"/>
      <c r="C24" s="58"/>
      <c r="D24" s="59"/>
      <c r="E24" s="31"/>
      <c r="F24" s="32"/>
      <c r="G24" s="28"/>
    </row>
    <row r="25" spans="1:7" ht="17.25" thickBot="1" x14ac:dyDescent="0.3">
      <c r="A25" s="138" t="s">
        <v>129</v>
      </c>
      <c r="B25" s="139"/>
      <c r="C25" s="33"/>
      <c r="D25" s="60"/>
      <c r="E25" s="31"/>
      <c r="F25" s="32"/>
      <c r="G25" s="28"/>
    </row>
    <row r="26" spans="1:7" ht="17.25" thickTop="1" x14ac:dyDescent="0.25">
      <c r="A26" s="61"/>
      <c r="B26" s="61"/>
      <c r="C26" s="62"/>
      <c r="D26" s="63"/>
      <c r="E26" s="62"/>
      <c r="F26" s="64"/>
      <c r="G26" s="65"/>
    </row>
    <row r="27" spans="1:7" s="19" customFormat="1" ht="17.25" thickBot="1" x14ac:dyDescent="0.3">
      <c r="A27" s="66" t="s">
        <v>130</v>
      </c>
      <c r="B27" s="67"/>
      <c r="C27" s="68"/>
      <c r="D27" s="69"/>
      <c r="E27" s="68"/>
      <c r="F27" s="67"/>
      <c r="G27" s="20" t="s">
        <v>119</v>
      </c>
    </row>
    <row r="28" spans="1:7" s="19" customFormat="1" ht="17.25" thickTop="1" x14ac:dyDescent="0.25">
      <c r="A28" s="138" t="s">
        <v>120</v>
      </c>
      <c r="B28" s="139"/>
      <c r="C28" s="70" t="s">
        <v>121</v>
      </c>
      <c r="D28" s="71" t="s">
        <v>122</v>
      </c>
      <c r="E28" s="72" t="s">
        <v>123</v>
      </c>
      <c r="F28" s="25" t="s">
        <v>124</v>
      </c>
      <c r="G28" s="28" t="s">
        <v>125</v>
      </c>
    </row>
    <row r="29" spans="1:7" x14ac:dyDescent="0.25">
      <c r="A29" s="141" t="s">
        <v>109</v>
      </c>
      <c r="B29" s="142"/>
      <c r="C29" s="58"/>
      <c r="D29" s="59"/>
      <c r="E29" s="31"/>
      <c r="F29" s="73"/>
      <c r="G29" s="74"/>
    </row>
    <row r="30" spans="1:7" x14ac:dyDescent="0.25">
      <c r="A30" s="141"/>
      <c r="B30" s="142"/>
      <c r="C30" s="58"/>
      <c r="D30" s="59"/>
      <c r="E30" s="31"/>
      <c r="F30" s="75"/>
      <c r="G30" s="74"/>
    </row>
    <row r="31" spans="1:7" x14ac:dyDescent="0.25">
      <c r="A31" s="141"/>
      <c r="B31" s="142"/>
      <c r="C31" s="58"/>
      <c r="D31" s="59"/>
      <c r="E31" s="31"/>
      <c r="F31" s="75"/>
      <c r="G31" s="74"/>
    </row>
    <row r="32" spans="1:7" x14ac:dyDescent="0.25">
      <c r="A32" s="141"/>
      <c r="B32" s="142"/>
      <c r="C32" s="58"/>
      <c r="D32" s="59"/>
      <c r="E32" s="31"/>
      <c r="F32" s="75"/>
      <c r="G32" s="74"/>
    </row>
    <row r="33" spans="1:7" x14ac:dyDescent="0.25">
      <c r="A33" s="141"/>
      <c r="B33" s="142"/>
      <c r="C33" s="58"/>
      <c r="D33" s="59"/>
      <c r="E33" s="31"/>
      <c r="F33" s="75"/>
      <c r="G33" s="74"/>
    </row>
    <row r="34" spans="1:7" x14ac:dyDescent="0.25">
      <c r="A34" s="141"/>
      <c r="B34" s="142"/>
      <c r="C34" s="58"/>
      <c r="D34" s="59"/>
      <c r="E34" s="31"/>
      <c r="F34" s="75"/>
      <c r="G34" s="76"/>
    </row>
    <row r="35" spans="1:7" x14ac:dyDescent="0.25">
      <c r="A35" s="141"/>
      <c r="B35" s="142"/>
      <c r="C35" s="58"/>
      <c r="D35" s="59"/>
      <c r="E35" s="31"/>
      <c r="F35" s="75"/>
      <c r="G35" s="74"/>
    </row>
    <row r="36" spans="1:7" x14ac:dyDescent="0.25">
      <c r="A36" s="141"/>
      <c r="B36" s="142"/>
      <c r="C36" s="58"/>
      <c r="D36" s="59"/>
      <c r="E36" s="31"/>
      <c r="F36" s="75"/>
      <c r="G36" s="74"/>
    </row>
    <row r="37" spans="1:7" x14ac:dyDescent="0.25">
      <c r="A37" s="141"/>
      <c r="B37" s="142"/>
      <c r="C37" s="58"/>
      <c r="D37" s="59"/>
      <c r="E37" s="31"/>
      <c r="F37" s="75"/>
      <c r="G37" s="74"/>
    </row>
    <row r="38" spans="1:7" x14ac:dyDescent="0.25">
      <c r="A38" s="141"/>
      <c r="B38" s="142"/>
      <c r="C38" s="58"/>
      <c r="D38" s="59"/>
      <c r="E38" s="31"/>
      <c r="F38" s="75"/>
      <c r="G38" s="74"/>
    </row>
    <row r="39" spans="1:7" x14ac:dyDescent="0.25">
      <c r="A39" s="141"/>
      <c r="B39" s="142"/>
      <c r="C39" s="58"/>
      <c r="D39" s="59"/>
      <c r="E39" s="31"/>
      <c r="F39" s="75"/>
      <c r="G39" s="74"/>
    </row>
    <row r="40" spans="1:7" x14ac:dyDescent="0.25">
      <c r="A40" s="141"/>
      <c r="B40" s="142"/>
      <c r="C40" s="58"/>
      <c r="D40" s="59"/>
      <c r="E40" s="31"/>
      <c r="F40" s="75"/>
      <c r="G40" s="74"/>
    </row>
    <row r="41" spans="1:7" x14ac:dyDescent="0.25">
      <c r="A41" s="141"/>
      <c r="B41" s="142"/>
      <c r="C41" s="58"/>
      <c r="D41" s="59"/>
      <c r="E41" s="31"/>
      <c r="F41" s="75"/>
      <c r="G41" s="74"/>
    </row>
    <row r="42" spans="1:7" x14ac:dyDescent="0.25">
      <c r="A42" s="141"/>
      <c r="B42" s="142"/>
      <c r="C42" s="58"/>
      <c r="D42" s="59"/>
      <c r="E42" s="31"/>
      <c r="F42" s="75"/>
      <c r="G42" s="74"/>
    </row>
    <row r="43" spans="1:7" ht="17.25" thickBot="1" x14ac:dyDescent="0.3">
      <c r="A43" s="138" t="s">
        <v>129</v>
      </c>
      <c r="B43" s="139"/>
      <c r="C43" s="33"/>
      <c r="D43" s="60"/>
      <c r="E43" s="31"/>
      <c r="F43" s="75"/>
      <c r="G43" s="74"/>
    </row>
    <row r="44" spans="1:7" ht="17.25" thickTop="1" x14ac:dyDescent="0.25"/>
    <row r="45" spans="1:7" x14ac:dyDescent="0.25">
      <c r="B45" s="140"/>
      <c r="C45" s="140"/>
    </row>
    <row r="46" spans="1:7" x14ac:dyDescent="0.25">
      <c r="B46" s="18" t="s">
        <v>139</v>
      </c>
    </row>
    <row r="47" spans="1:7" x14ac:dyDescent="0.25">
      <c r="B47" s="18" t="s">
        <v>143</v>
      </c>
    </row>
  </sheetData>
  <mergeCells count="26">
    <mergeCell ref="A11:A22"/>
    <mergeCell ref="A1:G1"/>
    <mergeCell ref="D3:E3"/>
    <mergeCell ref="A8:B8"/>
    <mergeCell ref="A9:B9"/>
    <mergeCell ref="A10:B10"/>
    <mergeCell ref="A36:B36"/>
    <mergeCell ref="A23:B23"/>
    <mergeCell ref="A24:B24"/>
    <mergeCell ref="A25:B25"/>
    <mergeCell ref="A28:B28"/>
    <mergeCell ref="A29:B29"/>
    <mergeCell ref="A30:B30"/>
    <mergeCell ref="A31:B31"/>
    <mergeCell ref="A32:B32"/>
    <mergeCell ref="A33:B33"/>
    <mergeCell ref="A34:B34"/>
    <mergeCell ref="A35:B35"/>
    <mergeCell ref="A43:B43"/>
    <mergeCell ref="B45:C45"/>
    <mergeCell ref="A37:B37"/>
    <mergeCell ref="A38:B38"/>
    <mergeCell ref="A39:B39"/>
    <mergeCell ref="A40:B40"/>
    <mergeCell ref="A41:B41"/>
    <mergeCell ref="A42:B42"/>
  </mergeCells>
  <phoneticPr fontId="5"/>
  <pageMargins left="0.7" right="0.7" top="0.75" bottom="0.75" header="0.3" footer="0.3"/>
  <pageSetup paperSize="9" scale="73" orientation="portrait" r:id="rId1"/>
  <headerFooter>
    <oddHeader>&amp;L
（様式第４号）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1776-85BA-4E58-B686-3C854EC015CE}">
  <sheetPr>
    <pageSetUpPr fitToPage="1"/>
  </sheetPr>
  <dimension ref="A1:BH103"/>
  <sheetViews>
    <sheetView view="pageBreakPreview" topLeftCell="B1" zoomScale="55" zoomScaleNormal="100" zoomScaleSheetLayoutView="55" workbookViewId="0">
      <selection activeCell="J14" sqref="J14:W14"/>
    </sheetView>
  </sheetViews>
  <sheetFormatPr defaultColWidth="5.6640625" defaultRowHeight="15.75" x14ac:dyDescent="0.25"/>
  <cols>
    <col min="1" max="1" width="1.44140625" style="1" hidden="1" customWidth="1"/>
    <col min="2" max="22" width="6" style="1" customWidth="1"/>
    <col min="23" max="23" width="7.5546875" style="1" bestFit="1" customWidth="1"/>
    <col min="24" max="24" width="6" style="1" customWidth="1"/>
    <col min="25" max="25" width="6.77734375" style="1" customWidth="1"/>
    <col min="26" max="30" width="6" style="1" customWidth="1"/>
    <col min="31" max="31" width="5.6640625" style="1"/>
    <col min="32" max="35" width="5.6640625" style="1" customWidth="1"/>
    <col min="36" max="16384" width="5.6640625" style="1"/>
  </cols>
  <sheetData>
    <row r="1" spans="2:37" s="87" customFormat="1" ht="24" x14ac:dyDescent="0.25">
      <c r="B1" s="137" t="s">
        <v>141</v>
      </c>
    </row>
    <row r="2" spans="2:37" ht="30" x14ac:dyDescent="0.25">
      <c r="B2" s="182" t="s">
        <v>140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</row>
    <row r="3" spans="2:37" ht="18.75" customHeight="1" thickBot="1" x14ac:dyDescent="0.3">
      <c r="B3"/>
      <c r="C3"/>
      <c r="D3"/>
      <c r="E3"/>
      <c r="F3"/>
      <c r="G3"/>
      <c r="H3"/>
      <c r="I3"/>
      <c r="J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3"/>
      <c r="AF3" s="3"/>
    </row>
    <row r="4" spans="2:37" ht="18.75" customHeight="1" thickBot="1" x14ac:dyDescent="0.3">
      <c r="B4" s="77"/>
      <c r="C4" s="77"/>
      <c r="D4" s="16"/>
      <c r="E4" s="17" t="s">
        <v>111</v>
      </c>
      <c r="F4" s="4"/>
      <c r="G4" s="4"/>
      <c r="H4" s="4"/>
      <c r="I4" s="4"/>
      <c r="J4" s="4"/>
      <c r="K4" s="2"/>
      <c r="L4" s="2"/>
      <c r="M4" s="2"/>
      <c r="N4" s="2"/>
      <c r="O4" s="3"/>
      <c r="P4" s="3"/>
      <c r="Q4" s="3"/>
      <c r="U4" s="178" t="s">
        <v>152</v>
      </c>
      <c r="V4" s="178"/>
      <c r="W4" s="178"/>
      <c r="X4" s="178"/>
      <c r="Y4" s="178"/>
      <c r="Z4" s="177"/>
      <c r="AA4" s="177"/>
      <c r="AB4" s="177"/>
      <c r="AC4" s="177"/>
      <c r="AD4" s="177"/>
      <c r="AE4" s="177"/>
      <c r="AF4" s="177"/>
      <c r="AG4" s="5"/>
      <c r="AJ4" s="6"/>
      <c r="AK4" s="6"/>
    </row>
    <row r="5" spans="2:37" ht="18.75" customHeight="1" x14ac:dyDescent="0.25">
      <c r="B5" s="79"/>
      <c r="C5" s="79"/>
      <c r="D5" s="80"/>
      <c r="E5" s="17"/>
      <c r="F5" s="4"/>
      <c r="G5" s="4"/>
      <c r="H5" s="4"/>
      <c r="I5" s="4"/>
      <c r="J5" s="4"/>
      <c r="K5" s="2"/>
      <c r="L5" s="2"/>
      <c r="M5" s="2"/>
      <c r="N5" s="2"/>
      <c r="O5" s="3"/>
      <c r="P5" s="3"/>
      <c r="Q5" s="3"/>
      <c r="U5" s="178"/>
      <c r="V5" s="178"/>
      <c r="W5" s="178"/>
      <c r="X5" s="178"/>
      <c r="Y5" s="178"/>
      <c r="Z5" s="177"/>
      <c r="AA5" s="177"/>
      <c r="AB5" s="177"/>
      <c r="AC5" s="177"/>
      <c r="AD5" s="177"/>
      <c r="AE5" s="177"/>
      <c r="AF5" s="177"/>
      <c r="AG5" s="5"/>
      <c r="AJ5" s="6"/>
      <c r="AK5" s="6"/>
    </row>
    <row r="6" spans="2:37" ht="18.75" customHeight="1" x14ac:dyDescent="0.25">
      <c r="B6" s="3" t="s">
        <v>6</v>
      </c>
      <c r="C6" s="3"/>
      <c r="D6" s="3"/>
      <c r="E6" s="3"/>
      <c r="F6" s="4"/>
      <c r="G6" s="4"/>
      <c r="H6" s="4"/>
      <c r="I6" s="4"/>
      <c r="J6" s="4"/>
      <c r="K6" s="2"/>
      <c r="L6" s="2"/>
      <c r="M6" s="2"/>
      <c r="N6" s="2"/>
      <c r="O6" s="3"/>
      <c r="P6" s="3"/>
      <c r="Q6" s="3"/>
      <c r="AG6" s="5"/>
      <c r="AJ6" s="6"/>
      <c r="AK6" s="6"/>
    </row>
    <row r="7" spans="2:37" ht="33" x14ac:dyDescent="0.25">
      <c r="B7" s="151" t="s">
        <v>9</v>
      </c>
      <c r="C7" s="151"/>
      <c r="D7" s="151"/>
      <c r="E7" s="151"/>
      <c r="F7" s="151"/>
      <c r="G7" s="151"/>
      <c r="H7" s="151"/>
      <c r="I7" s="151" t="s">
        <v>10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79" t="s">
        <v>153</v>
      </c>
      <c r="Y7" s="179"/>
      <c r="Z7" s="179"/>
      <c r="AA7" s="179"/>
      <c r="AB7" s="179"/>
      <c r="AC7" s="179"/>
      <c r="AD7" s="179"/>
      <c r="AE7" s="179"/>
      <c r="AF7" s="179"/>
      <c r="AG7" s="5"/>
      <c r="AJ7" s="6"/>
      <c r="AK7" s="6"/>
    </row>
    <row r="8" spans="2:37" ht="33" x14ac:dyDescent="0.25">
      <c r="B8" s="175" t="s">
        <v>14</v>
      </c>
      <c r="C8" s="175"/>
      <c r="D8" s="175"/>
      <c r="E8" s="175"/>
      <c r="F8" s="175"/>
      <c r="G8" s="175"/>
      <c r="H8" s="175"/>
      <c r="I8" s="82" t="s">
        <v>15</v>
      </c>
      <c r="J8" s="175" t="s">
        <v>159</v>
      </c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80">
        <f>MIN(M27,M35)</f>
        <v>0</v>
      </c>
      <c r="Y8" s="180"/>
      <c r="Z8" s="180"/>
      <c r="AA8" s="180"/>
      <c r="AB8" s="180"/>
      <c r="AC8" s="180"/>
      <c r="AD8" s="180"/>
      <c r="AE8" s="180"/>
      <c r="AF8" s="180"/>
      <c r="AG8" s="5"/>
      <c r="AJ8" s="6"/>
      <c r="AK8" s="6"/>
    </row>
    <row r="9" spans="2:37" ht="33" x14ac:dyDescent="0.25">
      <c r="B9" s="175"/>
      <c r="C9" s="175"/>
      <c r="D9" s="175"/>
      <c r="E9" s="175"/>
      <c r="F9" s="175"/>
      <c r="G9" s="175"/>
      <c r="H9" s="175"/>
      <c r="I9" s="82" t="s">
        <v>19</v>
      </c>
      <c r="J9" s="175" t="s">
        <v>20</v>
      </c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80" t="str">
        <f>M41</f>
        <v/>
      </c>
      <c r="Y9" s="180"/>
      <c r="Z9" s="180"/>
      <c r="AA9" s="180"/>
      <c r="AB9" s="180"/>
      <c r="AC9" s="180"/>
      <c r="AD9" s="180"/>
      <c r="AE9" s="180"/>
      <c r="AF9" s="180"/>
      <c r="AG9" s="5"/>
      <c r="AJ9" s="6"/>
      <c r="AK9" s="6"/>
    </row>
    <row r="10" spans="2:37" ht="33" x14ac:dyDescent="0.25">
      <c r="B10" s="175"/>
      <c r="C10" s="175"/>
      <c r="D10" s="175"/>
      <c r="E10" s="175"/>
      <c r="F10" s="175"/>
      <c r="G10" s="175"/>
      <c r="H10" s="175"/>
      <c r="I10" s="82" t="s">
        <v>22</v>
      </c>
      <c r="J10" s="175" t="s">
        <v>149</v>
      </c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80" t="str">
        <f>M49</f>
        <v/>
      </c>
      <c r="Y10" s="180"/>
      <c r="Z10" s="180"/>
      <c r="AA10" s="180"/>
      <c r="AB10" s="180"/>
      <c r="AC10" s="180"/>
      <c r="AD10" s="180"/>
      <c r="AE10" s="180"/>
      <c r="AF10" s="180"/>
      <c r="AG10" s="5"/>
      <c r="AJ10" s="6"/>
      <c r="AK10" s="6"/>
    </row>
    <row r="11" spans="2:37" ht="33" x14ac:dyDescent="0.25">
      <c r="B11" s="175"/>
      <c r="C11" s="175"/>
      <c r="D11" s="175"/>
      <c r="E11" s="175"/>
      <c r="F11" s="175"/>
      <c r="G11" s="175"/>
      <c r="H11" s="175"/>
      <c r="I11" s="82" t="s">
        <v>24</v>
      </c>
      <c r="J11" s="175" t="s">
        <v>25</v>
      </c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80" t="str">
        <f>M68</f>
        <v/>
      </c>
      <c r="Y11" s="180"/>
      <c r="Z11" s="180"/>
      <c r="AA11" s="180"/>
      <c r="AB11" s="180"/>
      <c r="AC11" s="180"/>
      <c r="AD11" s="180"/>
      <c r="AE11" s="180"/>
      <c r="AF11" s="180"/>
      <c r="AG11" s="5"/>
      <c r="AJ11" s="6"/>
      <c r="AK11" s="6"/>
    </row>
    <row r="12" spans="2:37" ht="33" x14ac:dyDescent="0.25">
      <c r="B12" s="175" t="s">
        <v>26</v>
      </c>
      <c r="C12" s="175"/>
      <c r="D12" s="175"/>
      <c r="E12" s="175"/>
      <c r="F12" s="175"/>
      <c r="G12" s="175"/>
      <c r="H12" s="175"/>
      <c r="I12" s="82" t="s">
        <v>27</v>
      </c>
      <c r="J12" s="175" t="s">
        <v>163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80">
        <f>M78</f>
        <v>0</v>
      </c>
      <c r="Y12" s="180"/>
      <c r="Z12" s="180"/>
      <c r="AA12" s="180"/>
      <c r="AB12" s="180"/>
      <c r="AC12" s="180"/>
      <c r="AD12" s="180"/>
      <c r="AE12" s="180"/>
      <c r="AF12" s="180"/>
      <c r="AG12" s="5"/>
      <c r="AJ12" s="6"/>
      <c r="AK12" s="6"/>
    </row>
    <row r="13" spans="2:37" ht="33" x14ac:dyDescent="0.25">
      <c r="B13" s="175" t="s">
        <v>26</v>
      </c>
      <c r="C13" s="175"/>
      <c r="D13" s="175"/>
      <c r="E13" s="175"/>
      <c r="F13" s="175"/>
      <c r="G13" s="175"/>
      <c r="H13" s="175"/>
      <c r="I13" s="82" t="s">
        <v>27</v>
      </c>
      <c r="J13" s="175" t="s">
        <v>28</v>
      </c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80">
        <f>AC25</f>
        <v>0</v>
      </c>
      <c r="Y13" s="180"/>
      <c r="Z13" s="180"/>
      <c r="AA13" s="180"/>
      <c r="AB13" s="180"/>
      <c r="AC13" s="180"/>
      <c r="AD13" s="180"/>
      <c r="AE13" s="180"/>
      <c r="AF13" s="180"/>
      <c r="AG13" s="5"/>
      <c r="AJ13" s="6"/>
      <c r="AK13" s="6"/>
    </row>
    <row r="14" spans="2:37" ht="33" x14ac:dyDescent="0.25">
      <c r="B14" s="175" t="s">
        <v>32</v>
      </c>
      <c r="C14" s="175"/>
      <c r="D14" s="175"/>
      <c r="E14" s="175"/>
      <c r="F14" s="175"/>
      <c r="G14" s="175"/>
      <c r="H14" s="175"/>
      <c r="I14" s="82" t="s">
        <v>33</v>
      </c>
      <c r="J14" s="175" t="s">
        <v>34</v>
      </c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80">
        <f>AC29</f>
        <v>0</v>
      </c>
      <c r="Y14" s="180"/>
      <c r="Z14" s="180"/>
      <c r="AA14" s="180"/>
      <c r="AB14" s="180"/>
      <c r="AC14" s="180"/>
      <c r="AD14" s="180"/>
      <c r="AE14" s="180"/>
      <c r="AF14" s="180"/>
      <c r="AG14" s="5"/>
      <c r="AJ14" s="6"/>
      <c r="AK14" s="6"/>
    </row>
    <row r="15" spans="2:37" ht="33" x14ac:dyDescent="0.25">
      <c r="B15" s="175" t="s">
        <v>32</v>
      </c>
      <c r="C15" s="175"/>
      <c r="D15" s="175"/>
      <c r="E15" s="175"/>
      <c r="F15" s="175"/>
      <c r="G15" s="175"/>
      <c r="H15" s="175"/>
      <c r="I15" s="82" t="s">
        <v>36</v>
      </c>
      <c r="J15" s="175" t="s">
        <v>150</v>
      </c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80">
        <f>AC37</f>
        <v>0</v>
      </c>
      <c r="Y15" s="180"/>
      <c r="Z15" s="180"/>
      <c r="AA15" s="180"/>
      <c r="AB15" s="180"/>
      <c r="AC15" s="180"/>
      <c r="AD15" s="180"/>
      <c r="AE15" s="180"/>
      <c r="AF15" s="180"/>
      <c r="AG15" s="5"/>
      <c r="AJ15" s="6"/>
      <c r="AK15" s="6"/>
    </row>
    <row r="16" spans="2:37" ht="33" x14ac:dyDescent="0.25">
      <c r="B16" s="175" t="s">
        <v>32</v>
      </c>
      <c r="C16" s="175"/>
      <c r="D16" s="175"/>
      <c r="E16" s="175"/>
      <c r="F16" s="175"/>
      <c r="G16" s="175"/>
      <c r="H16" s="175"/>
      <c r="I16" s="82" t="s">
        <v>37</v>
      </c>
      <c r="J16" s="175" t="s">
        <v>114</v>
      </c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80">
        <f>AC42</f>
        <v>0</v>
      </c>
      <c r="Y16" s="180"/>
      <c r="Z16" s="180"/>
      <c r="AA16" s="180"/>
      <c r="AB16" s="180"/>
      <c r="AC16" s="180"/>
      <c r="AD16" s="180"/>
      <c r="AE16" s="180"/>
      <c r="AF16" s="180"/>
      <c r="AG16" s="5"/>
      <c r="AJ16" s="6"/>
      <c r="AK16" s="6"/>
    </row>
    <row r="17" spans="2:37" ht="33" x14ac:dyDescent="0.25">
      <c r="B17" s="175" t="s">
        <v>148</v>
      </c>
      <c r="C17" s="175"/>
      <c r="D17" s="175"/>
      <c r="E17" s="175"/>
      <c r="F17" s="175"/>
      <c r="G17" s="175"/>
      <c r="H17" s="175"/>
      <c r="I17" s="82" t="s">
        <v>42</v>
      </c>
      <c r="J17" s="175" t="s">
        <v>38</v>
      </c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80">
        <f>AD56</f>
        <v>0</v>
      </c>
      <c r="Y17" s="180"/>
      <c r="Z17" s="180"/>
      <c r="AA17" s="180"/>
      <c r="AB17" s="180"/>
      <c r="AC17" s="180"/>
      <c r="AD17" s="180"/>
      <c r="AE17" s="180"/>
      <c r="AF17" s="180"/>
      <c r="AG17" s="5"/>
      <c r="AJ17" s="6"/>
      <c r="AK17" s="6"/>
    </row>
    <row r="18" spans="2:37" ht="33" x14ac:dyDescent="0.25">
      <c r="B18" s="175" t="s">
        <v>26</v>
      </c>
      <c r="C18" s="175"/>
      <c r="D18" s="175"/>
      <c r="E18" s="175"/>
      <c r="F18" s="175"/>
      <c r="G18" s="175"/>
      <c r="H18" s="175"/>
      <c r="I18" s="82" t="s">
        <v>45</v>
      </c>
      <c r="J18" s="175" t="s">
        <v>43</v>
      </c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80">
        <f>AC61</f>
        <v>0</v>
      </c>
      <c r="Y18" s="180"/>
      <c r="Z18" s="180"/>
      <c r="AA18" s="180"/>
      <c r="AB18" s="180"/>
      <c r="AC18" s="180"/>
      <c r="AD18" s="180"/>
      <c r="AE18" s="180"/>
      <c r="AF18" s="180"/>
      <c r="AG18" s="5"/>
      <c r="AJ18" s="6"/>
      <c r="AK18" s="6"/>
    </row>
    <row r="19" spans="2:37" ht="33" x14ac:dyDescent="0.25">
      <c r="B19" s="175" t="s">
        <v>26</v>
      </c>
      <c r="C19" s="175"/>
      <c r="D19" s="175"/>
      <c r="E19" s="175"/>
      <c r="F19" s="175"/>
      <c r="G19" s="175"/>
      <c r="H19" s="175"/>
      <c r="I19" s="82" t="s">
        <v>48</v>
      </c>
      <c r="J19" s="175" t="s">
        <v>46</v>
      </c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80">
        <f>AC65</f>
        <v>0</v>
      </c>
      <c r="Y19" s="180"/>
      <c r="Z19" s="180"/>
      <c r="AA19" s="180"/>
      <c r="AB19" s="180"/>
      <c r="AC19" s="180"/>
      <c r="AD19" s="180"/>
      <c r="AE19" s="180"/>
      <c r="AF19" s="180"/>
      <c r="AG19" s="5"/>
      <c r="AJ19" s="6"/>
      <c r="AK19" s="6"/>
    </row>
    <row r="20" spans="2:37" ht="63" customHeight="1" thickBot="1" x14ac:dyDescent="0.3">
      <c r="B20" s="175" t="s">
        <v>148</v>
      </c>
      <c r="C20" s="175"/>
      <c r="D20" s="175"/>
      <c r="E20" s="175"/>
      <c r="F20" s="175"/>
      <c r="G20" s="175"/>
      <c r="H20" s="175"/>
      <c r="I20" s="82" t="s">
        <v>112</v>
      </c>
      <c r="J20" s="176" t="s">
        <v>151</v>
      </c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81">
        <f>AC71</f>
        <v>0</v>
      </c>
      <c r="Y20" s="181"/>
      <c r="Z20" s="181"/>
      <c r="AA20" s="181"/>
      <c r="AB20" s="181"/>
      <c r="AC20" s="181"/>
      <c r="AD20" s="181"/>
      <c r="AE20" s="181"/>
      <c r="AF20" s="181"/>
      <c r="AG20" s="5"/>
      <c r="AJ20" s="6"/>
      <c r="AK20" s="6"/>
    </row>
    <row r="21" spans="2:37" ht="33.75" thickBot="1" x14ac:dyDescent="0.3">
      <c r="B21" s="151" t="s">
        <v>154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53"/>
      <c r="Y21" s="154"/>
      <c r="Z21" s="154"/>
      <c r="AA21" s="154"/>
      <c r="AB21" s="154"/>
      <c r="AC21" s="154"/>
      <c r="AD21" s="154"/>
      <c r="AE21" s="154"/>
      <c r="AF21" s="155"/>
      <c r="AG21" s="5"/>
      <c r="AJ21" s="6"/>
      <c r="AK21" s="6"/>
    </row>
    <row r="22" spans="2:37" ht="18.75" customHeight="1" x14ac:dyDescent="0.25">
      <c r="B22" s="79"/>
      <c r="C22" s="79"/>
      <c r="D22" s="80"/>
      <c r="E22" s="17"/>
      <c r="F22" s="4"/>
      <c r="G22" s="4"/>
      <c r="H22" s="4"/>
      <c r="I22" s="4"/>
      <c r="J22" s="4"/>
      <c r="K22" s="2"/>
      <c r="L22" s="2"/>
      <c r="M22" s="2"/>
      <c r="N22" s="2"/>
      <c r="O22" s="3"/>
      <c r="P22" s="3"/>
      <c r="Q22" s="3"/>
      <c r="AG22" s="5"/>
      <c r="AJ22" s="6"/>
      <c r="AK22" s="6"/>
    </row>
    <row r="23" spans="2:37" ht="21" x14ac:dyDescent="0.25">
      <c r="B23" s="83" t="s">
        <v>50</v>
      </c>
      <c r="C23" s="84" t="s">
        <v>16</v>
      </c>
      <c r="E23" s="85" t="s">
        <v>51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78" t="s">
        <v>27</v>
      </c>
      <c r="S23" s="84" t="s">
        <v>28</v>
      </c>
      <c r="T23" s="84"/>
      <c r="U23" s="86"/>
      <c r="V23" s="86"/>
      <c r="W23" s="86"/>
      <c r="X23" s="86"/>
      <c r="Y23" s="86"/>
      <c r="Z23" s="86"/>
      <c r="AA23" s="110" t="s">
        <v>40</v>
      </c>
      <c r="AB23" s="156">
        <v>2352000</v>
      </c>
      <c r="AC23" s="156"/>
      <c r="AD23" s="156"/>
      <c r="AE23" s="86" t="s">
        <v>41</v>
      </c>
      <c r="AG23" s="5"/>
      <c r="AJ23" s="6"/>
      <c r="AK23" s="6"/>
    </row>
    <row r="24" spans="2:37" ht="21.75" thickBot="1" x14ac:dyDescent="0.3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6"/>
      <c r="Q24" s="86"/>
      <c r="R24" s="97"/>
      <c r="S24" s="115" t="s">
        <v>39</v>
      </c>
      <c r="T24" s="115"/>
      <c r="U24" s="86"/>
      <c r="V24" s="86"/>
      <c r="W24" s="86"/>
      <c r="X24" s="86"/>
      <c r="Y24" s="86"/>
      <c r="Z24" s="86"/>
      <c r="AG24" s="5"/>
      <c r="AJ24" s="6"/>
      <c r="AK24" s="6"/>
    </row>
    <row r="25" spans="2:37" ht="21.75" thickBot="1" x14ac:dyDescent="0.3">
      <c r="B25" s="200" t="s">
        <v>52</v>
      </c>
      <c r="C25" s="200"/>
      <c r="D25" s="200"/>
      <c r="E25" s="200" t="s">
        <v>53</v>
      </c>
      <c r="F25" s="200"/>
      <c r="G25" s="200" t="s">
        <v>29</v>
      </c>
      <c r="H25" s="200"/>
      <c r="I25" s="200"/>
      <c r="J25" s="200"/>
      <c r="K25" s="200"/>
      <c r="L25" s="200"/>
      <c r="M25" s="222" t="s">
        <v>31</v>
      </c>
      <c r="N25" s="222"/>
      <c r="O25" s="222"/>
      <c r="P25" s="86"/>
      <c r="Q25" s="86"/>
      <c r="R25" s="97"/>
      <c r="S25" s="98" t="s">
        <v>44</v>
      </c>
      <c r="T25" s="102"/>
      <c r="U25" s="102"/>
      <c r="V25" s="102"/>
      <c r="W25" s="189"/>
      <c r="X25" s="190"/>
      <c r="Y25" s="191"/>
      <c r="Z25" s="86"/>
      <c r="AA25" s="169" t="s">
        <v>31</v>
      </c>
      <c r="AB25" s="170"/>
      <c r="AC25" s="192">
        <f>IF(W25&gt;AB23,AB23,W25)</f>
        <v>0</v>
      </c>
      <c r="AD25" s="193"/>
      <c r="AE25" s="194"/>
      <c r="AG25" s="5"/>
      <c r="AJ25" s="6"/>
      <c r="AK25" s="6"/>
    </row>
    <row r="26" spans="2:37" ht="21.75" thickBot="1" x14ac:dyDescent="0.3">
      <c r="B26" s="200"/>
      <c r="C26" s="200"/>
      <c r="D26" s="200"/>
      <c r="E26" s="221"/>
      <c r="F26" s="221"/>
      <c r="G26" s="200"/>
      <c r="H26" s="200"/>
      <c r="I26" s="200"/>
      <c r="J26" s="200"/>
      <c r="K26" s="200"/>
      <c r="L26" s="200"/>
      <c r="M26" s="223"/>
      <c r="N26" s="223"/>
      <c r="O26" s="223"/>
      <c r="P26" s="86"/>
      <c r="Q26" s="86"/>
      <c r="R26" s="97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G26" s="5"/>
      <c r="AJ26" s="6"/>
      <c r="AK26" s="6"/>
    </row>
    <row r="27" spans="2:37" ht="21.75" thickBot="1" x14ac:dyDescent="0.3">
      <c r="B27" s="200" t="s">
        <v>58</v>
      </c>
      <c r="C27" s="200"/>
      <c r="D27" s="169"/>
      <c r="E27" s="158"/>
      <c r="F27" s="160"/>
      <c r="G27" s="201">
        <v>5416000</v>
      </c>
      <c r="H27" s="202"/>
      <c r="I27" s="202"/>
      <c r="J27" s="202"/>
      <c r="K27" s="202"/>
      <c r="L27" s="202"/>
      <c r="M27" s="186" t="str">
        <f>IF(E27="","",IF(E27&lt;20,(3028000-(19-E27)*28000),IF(E27&lt;36,(5416000-(36-E27)*26000),5416000)))</f>
        <v/>
      </c>
      <c r="N27" s="187" t="str">
        <f t="shared" ref="N27:O27" si="0">IF(ISBLANK(K27),"",I27-(19-K27)*27000)</f>
        <v/>
      </c>
      <c r="O27" s="188" t="str">
        <f t="shared" si="0"/>
        <v/>
      </c>
      <c r="P27" s="86"/>
      <c r="Q27" s="86"/>
      <c r="R27" s="78" t="s">
        <v>33</v>
      </c>
      <c r="S27" s="84" t="s">
        <v>47</v>
      </c>
      <c r="T27" s="84"/>
      <c r="U27" s="86"/>
      <c r="V27" s="86"/>
      <c r="W27" s="86"/>
      <c r="X27" s="86"/>
      <c r="Y27" s="86"/>
      <c r="Z27" s="86"/>
      <c r="AA27" s="110" t="s">
        <v>40</v>
      </c>
      <c r="AB27" s="156">
        <v>2352000</v>
      </c>
      <c r="AC27" s="156"/>
      <c r="AD27" s="156"/>
      <c r="AE27" s="86" t="s">
        <v>41</v>
      </c>
      <c r="AG27" s="5"/>
      <c r="AJ27" s="6"/>
      <c r="AK27" s="6"/>
    </row>
    <row r="28" spans="2:37" ht="21.75" thickBot="1" x14ac:dyDescent="0.3">
      <c r="B28" s="86"/>
      <c r="C28" s="86"/>
      <c r="D28" s="86"/>
      <c r="E28" s="88"/>
      <c r="F28" s="88"/>
      <c r="G28" s="89"/>
      <c r="H28" s="89"/>
      <c r="I28" s="89"/>
      <c r="J28" s="89"/>
      <c r="K28" s="89"/>
      <c r="L28" s="89"/>
      <c r="M28" s="90"/>
      <c r="N28" s="90"/>
      <c r="O28" s="90"/>
      <c r="P28" s="86"/>
      <c r="Q28" s="86"/>
      <c r="R28" s="97"/>
      <c r="S28" s="86" t="s">
        <v>49</v>
      </c>
      <c r="T28" s="86"/>
      <c r="U28" s="86"/>
      <c r="V28" s="86"/>
      <c r="W28" s="86"/>
      <c r="X28" s="86"/>
      <c r="Y28" s="86"/>
      <c r="Z28" s="86"/>
      <c r="AG28" s="5"/>
      <c r="AJ28" s="6"/>
      <c r="AK28" s="6"/>
    </row>
    <row r="29" spans="2:37" ht="21.75" thickBot="1" x14ac:dyDescent="0.3">
      <c r="B29" s="86"/>
      <c r="C29" s="86"/>
      <c r="D29" s="86"/>
      <c r="E29" s="88"/>
      <c r="F29" s="88"/>
      <c r="G29" s="91"/>
      <c r="H29" s="91"/>
      <c r="I29" s="91"/>
      <c r="J29" s="91"/>
      <c r="K29" s="91"/>
      <c r="L29" s="91"/>
      <c r="M29" s="90"/>
      <c r="N29" s="90"/>
      <c r="O29" s="90"/>
      <c r="P29" s="86"/>
      <c r="Q29" s="86"/>
      <c r="R29" s="97"/>
      <c r="S29" s="98" t="s">
        <v>44</v>
      </c>
      <c r="T29" s="102"/>
      <c r="U29" s="102"/>
      <c r="V29" s="102"/>
      <c r="W29" s="189"/>
      <c r="X29" s="190"/>
      <c r="Y29" s="191"/>
      <c r="Z29" s="86"/>
      <c r="AA29" s="169" t="s">
        <v>31</v>
      </c>
      <c r="AB29" s="170"/>
      <c r="AC29" s="192">
        <f>IF(W29&gt;AB27,AB27,W29)</f>
        <v>0</v>
      </c>
      <c r="AD29" s="193"/>
      <c r="AE29" s="194"/>
      <c r="AG29" s="5"/>
      <c r="AJ29" s="6"/>
      <c r="AK29" s="6"/>
    </row>
    <row r="30" spans="2:37" ht="21" x14ac:dyDescent="0.25">
      <c r="B30" s="86"/>
      <c r="C30" s="86"/>
      <c r="D30" s="86"/>
      <c r="E30" s="92"/>
      <c r="F30" s="92"/>
      <c r="G30" s="89"/>
      <c r="H30" s="89"/>
      <c r="I30" s="89"/>
      <c r="J30" s="89"/>
      <c r="K30" s="89"/>
      <c r="L30" s="89"/>
      <c r="M30" s="90"/>
      <c r="N30" s="90"/>
      <c r="O30" s="90"/>
      <c r="P30" s="86"/>
      <c r="Q30" s="86"/>
      <c r="R30" s="97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H30" s="6"/>
      <c r="AI30" s="6"/>
      <c r="AJ30" s="6"/>
      <c r="AK30" s="6"/>
    </row>
    <row r="31" spans="2:37" ht="21" x14ac:dyDescent="0.25">
      <c r="B31" s="83" t="s">
        <v>65</v>
      </c>
      <c r="C31" s="84" t="s">
        <v>16</v>
      </c>
      <c r="E31" s="93" t="s">
        <v>66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97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H31" s="7"/>
      <c r="AI31" s="6"/>
      <c r="AJ31" s="6"/>
      <c r="AK31" s="6"/>
    </row>
    <row r="32" spans="2:37" ht="21" x14ac:dyDescent="0.25"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5"/>
      <c r="N32" s="225"/>
      <c r="O32" s="225"/>
      <c r="P32" s="86"/>
      <c r="Q32" s="86"/>
      <c r="R32" s="78" t="s">
        <v>36</v>
      </c>
      <c r="S32" s="84" t="s">
        <v>54</v>
      </c>
      <c r="T32" s="84"/>
      <c r="U32" s="86"/>
      <c r="V32" s="86"/>
      <c r="W32" s="86"/>
      <c r="X32" s="86"/>
      <c r="Y32" s="86"/>
      <c r="Z32" s="86"/>
      <c r="AA32" s="110" t="s">
        <v>40</v>
      </c>
      <c r="AB32" s="157">
        <v>2181000</v>
      </c>
      <c r="AC32" s="157"/>
      <c r="AD32" s="157"/>
      <c r="AE32" s="86" t="s">
        <v>56</v>
      </c>
      <c r="AG32" s="5"/>
      <c r="AH32" s="6"/>
      <c r="AI32" s="6"/>
      <c r="AJ32" s="6"/>
      <c r="AK32" s="6"/>
    </row>
    <row r="33" spans="2:38" ht="21" x14ac:dyDescent="0.25">
      <c r="B33" s="200" t="s">
        <v>52</v>
      </c>
      <c r="C33" s="200"/>
      <c r="D33" s="200"/>
      <c r="E33" s="200" t="s">
        <v>53</v>
      </c>
      <c r="F33" s="200"/>
      <c r="G33" s="200" t="s">
        <v>29</v>
      </c>
      <c r="H33" s="200"/>
      <c r="I33" s="200"/>
      <c r="J33" s="200"/>
      <c r="K33" s="200"/>
      <c r="L33" s="200"/>
      <c r="M33" s="222" t="s">
        <v>31</v>
      </c>
      <c r="N33" s="222"/>
      <c r="O33" s="222"/>
      <c r="P33" s="86"/>
      <c r="Q33" s="86"/>
      <c r="R33" s="97"/>
      <c r="S33" s="86" t="s">
        <v>55</v>
      </c>
      <c r="T33" s="86"/>
      <c r="U33" s="86"/>
      <c r="V33" s="86"/>
      <c r="W33" s="86"/>
      <c r="X33" s="86"/>
      <c r="Y33" s="86"/>
      <c r="Z33" s="86"/>
      <c r="AG33" s="5"/>
      <c r="AH33" s="6"/>
      <c r="AI33" s="6"/>
      <c r="AJ33" s="6"/>
      <c r="AK33" s="6"/>
    </row>
    <row r="34" spans="2:38" ht="21.75" thickBot="1" x14ac:dyDescent="0.3">
      <c r="B34" s="200"/>
      <c r="C34" s="200"/>
      <c r="D34" s="200"/>
      <c r="E34" s="221"/>
      <c r="F34" s="221"/>
      <c r="G34" s="200"/>
      <c r="H34" s="200"/>
      <c r="I34" s="200"/>
      <c r="J34" s="200"/>
      <c r="K34" s="200"/>
      <c r="L34" s="200"/>
      <c r="M34" s="223"/>
      <c r="N34" s="223"/>
      <c r="O34" s="223"/>
      <c r="P34" s="86"/>
      <c r="Q34" s="86"/>
      <c r="R34" s="86"/>
      <c r="S34" s="86" t="s">
        <v>162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G34" s="5"/>
      <c r="AH34" s="7"/>
      <c r="AI34" s="6"/>
      <c r="AJ34" s="6"/>
      <c r="AK34" s="6"/>
    </row>
    <row r="35" spans="2:38" ht="21.75" thickBot="1" x14ac:dyDescent="0.3">
      <c r="B35" s="200" t="s">
        <v>58</v>
      </c>
      <c r="C35" s="200"/>
      <c r="D35" s="169"/>
      <c r="E35" s="158"/>
      <c r="F35" s="160"/>
      <c r="G35" s="201">
        <v>7495000</v>
      </c>
      <c r="H35" s="202"/>
      <c r="I35" s="202"/>
      <c r="J35" s="202"/>
      <c r="K35" s="202"/>
      <c r="L35" s="202"/>
      <c r="M35" s="186" t="str">
        <f>IF(E35="","",IF(E35&lt;20,(5107000-(19-E35)*28000),IF(E35&lt;36,(7495000-(36-E35)*26000),7495000)))</f>
        <v/>
      </c>
      <c r="N35" s="187" t="str">
        <f t="shared" ref="N35" si="1">IF(ISBLANK(K35),"",I35-(19-K35)*27000)</f>
        <v/>
      </c>
      <c r="O35" s="188" t="str">
        <f t="shared" ref="O35" si="2">IF(ISBLANK(L35),"",J35-(19-L35)*27000)</f>
        <v/>
      </c>
      <c r="P35" s="86"/>
      <c r="Q35" s="86"/>
      <c r="R35" s="97"/>
      <c r="S35" s="86" t="s">
        <v>59</v>
      </c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G35" s="5"/>
      <c r="AH35" s="7"/>
      <c r="AI35" s="6"/>
      <c r="AJ35" s="6"/>
      <c r="AK35" s="6"/>
      <c r="AL35" s="6"/>
    </row>
    <row r="36" spans="2:38" ht="21.75" thickBot="1" x14ac:dyDescent="0.3">
      <c r="B36" s="86"/>
      <c r="C36" s="86"/>
      <c r="D36" s="86"/>
      <c r="E36" s="88"/>
      <c r="F36" s="88"/>
      <c r="G36" s="89"/>
      <c r="H36" s="89"/>
      <c r="I36" s="89"/>
      <c r="J36" s="89"/>
      <c r="K36" s="89"/>
      <c r="L36" s="89"/>
      <c r="M36" s="90"/>
      <c r="N36" s="90"/>
      <c r="O36" s="90"/>
      <c r="P36" s="86"/>
      <c r="Q36" s="86"/>
      <c r="R36" s="78"/>
      <c r="S36" s="116" t="s">
        <v>61</v>
      </c>
      <c r="T36" s="11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G36" s="5"/>
      <c r="AH36" s="7"/>
      <c r="AI36" s="6"/>
      <c r="AJ36" s="6"/>
      <c r="AK36" s="6"/>
      <c r="AL36" s="6"/>
    </row>
    <row r="37" spans="2:38" ht="21.75" thickBot="1" x14ac:dyDescent="0.3">
      <c r="B37" s="86"/>
      <c r="C37" s="86"/>
      <c r="D37" s="86"/>
      <c r="E37" s="88"/>
      <c r="F37" s="88"/>
      <c r="G37" s="91"/>
      <c r="H37" s="91"/>
      <c r="I37" s="91"/>
      <c r="J37" s="91"/>
      <c r="K37" s="91"/>
      <c r="L37" s="91"/>
      <c r="M37" s="90"/>
      <c r="N37" s="90"/>
      <c r="O37" s="90"/>
      <c r="P37" s="86"/>
      <c r="Q37" s="86"/>
      <c r="R37" s="97"/>
      <c r="S37" s="98" t="s">
        <v>63</v>
      </c>
      <c r="T37" s="102"/>
      <c r="U37" s="102"/>
      <c r="V37" s="102"/>
      <c r="W37" s="189"/>
      <c r="X37" s="190"/>
      <c r="Y37" s="191"/>
      <c r="Z37" s="86"/>
      <c r="AA37" s="169" t="s">
        <v>31</v>
      </c>
      <c r="AB37" s="170"/>
      <c r="AC37" s="192">
        <f>IF(W37&gt;AB32,AB32,W37)</f>
        <v>0</v>
      </c>
      <c r="AD37" s="193"/>
      <c r="AE37" s="194"/>
      <c r="AG37" s="6"/>
      <c r="AH37" s="7"/>
      <c r="AI37" s="6"/>
      <c r="AJ37" s="6"/>
      <c r="AK37" s="6"/>
    </row>
    <row r="38" spans="2:38" ht="21" x14ac:dyDescent="0.25"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97"/>
      <c r="S38" s="117"/>
      <c r="T38" s="117"/>
      <c r="U38" s="117"/>
      <c r="V38" s="118"/>
      <c r="W38" s="119"/>
      <c r="X38" s="119"/>
      <c r="Y38" s="119"/>
      <c r="Z38" s="120"/>
      <c r="AA38" s="81"/>
      <c r="AB38" s="81"/>
      <c r="AC38" s="121"/>
      <c r="AD38" s="121"/>
      <c r="AE38" s="121"/>
      <c r="AG38" s="6"/>
      <c r="AH38" s="6"/>
      <c r="AI38" s="6"/>
      <c r="AJ38" s="6"/>
      <c r="AK38" s="6"/>
    </row>
    <row r="39" spans="2:38" ht="21" x14ac:dyDescent="0.25">
      <c r="B39" s="78" t="s">
        <v>19</v>
      </c>
      <c r="C39" s="84" t="s">
        <v>20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78" t="s">
        <v>37</v>
      </c>
      <c r="S39" s="84" t="s">
        <v>114</v>
      </c>
      <c r="T39" s="84"/>
      <c r="U39" s="86"/>
      <c r="V39" s="86"/>
      <c r="W39" s="86"/>
      <c r="X39" s="119"/>
      <c r="Y39" s="119"/>
      <c r="AA39" s="110" t="s">
        <v>40</v>
      </c>
      <c r="AB39" s="156">
        <v>1646000</v>
      </c>
      <c r="AC39" s="156"/>
      <c r="AD39" s="156"/>
      <c r="AE39" s="86" t="s">
        <v>41</v>
      </c>
      <c r="AH39" s="6"/>
      <c r="AI39" s="6"/>
      <c r="AJ39" s="6"/>
      <c r="AK39" s="6"/>
    </row>
    <row r="40" spans="2:38" ht="21.75" thickBot="1" x14ac:dyDescent="0.3">
      <c r="B40" s="221" t="s">
        <v>2</v>
      </c>
      <c r="C40" s="221"/>
      <c r="D40" s="221"/>
      <c r="E40" s="169" t="s">
        <v>29</v>
      </c>
      <c r="F40" s="170"/>
      <c r="G40" s="170"/>
      <c r="H40" s="183"/>
      <c r="I40" s="169" t="s">
        <v>30</v>
      </c>
      <c r="J40" s="170"/>
      <c r="K40" s="170"/>
      <c r="L40" s="183"/>
      <c r="M40" s="269" t="s">
        <v>31</v>
      </c>
      <c r="N40" s="270"/>
      <c r="O40" s="271"/>
      <c r="P40" s="86"/>
      <c r="Q40" s="86"/>
      <c r="R40" s="97"/>
      <c r="S40" s="117" t="s">
        <v>115</v>
      </c>
      <c r="T40" s="117"/>
      <c r="U40" s="117"/>
      <c r="V40" s="118"/>
      <c r="W40" s="119"/>
      <c r="X40" s="119"/>
      <c r="Y40" s="119"/>
      <c r="Z40" s="120"/>
      <c r="AH40" s="6"/>
      <c r="AI40" s="7"/>
      <c r="AJ40" s="6"/>
      <c r="AK40" s="6"/>
    </row>
    <row r="41" spans="2:38" ht="21.75" customHeight="1" thickBot="1" x14ac:dyDescent="0.3">
      <c r="B41" s="229"/>
      <c r="C41" s="230"/>
      <c r="D41" s="231"/>
      <c r="E41" s="235" t="s">
        <v>158</v>
      </c>
      <c r="F41" s="236"/>
      <c r="G41" s="236"/>
      <c r="H41" s="236"/>
      <c r="I41" s="239" t="s">
        <v>157</v>
      </c>
      <c r="J41" s="240"/>
      <c r="K41" s="240"/>
      <c r="L41" s="241"/>
      <c r="M41" s="245" t="str">
        <f>IF((E27)=0,IF((B41-250)*31000&lt;0,"",(B41-250)*31000),IF((B41-250)*23000&lt;0,"",(B41-250)*23000))</f>
        <v/>
      </c>
      <c r="N41" s="246"/>
      <c r="O41" s="247"/>
      <c r="P41" s="86"/>
      <c r="Q41" s="86"/>
      <c r="R41" s="97"/>
      <c r="S41" s="117" t="s">
        <v>116</v>
      </c>
      <c r="T41" s="117"/>
      <c r="U41" s="117"/>
      <c r="V41" s="118"/>
      <c r="W41" s="119"/>
      <c r="X41" s="119"/>
      <c r="Y41" s="119"/>
      <c r="Z41" s="120"/>
      <c r="AH41" s="6"/>
      <c r="AI41" s="7"/>
      <c r="AJ41" s="6"/>
      <c r="AK41" s="6"/>
    </row>
    <row r="42" spans="2:38" ht="21.75" thickBot="1" x14ac:dyDescent="0.3">
      <c r="B42" s="232"/>
      <c r="C42" s="233"/>
      <c r="D42" s="234"/>
      <c r="E42" s="237"/>
      <c r="F42" s="238"/>
      <c r="G42" s="238"/>
      <c r="H42" s="238"/>
      <c r="I42" s="242"/>
      <c r="J42" s="243"/>
      <c r="K42" s="243"/>
      <c r="L42" s="244"/>
      <c r="M42" s="248"/>
      <c r="N42" s="249"/>
      <c r="O42" s="250"/>
      <c r="P42" s="86"/>
      <c r="Q42" s="86"/>
      <c r="R42" s="97"/>
      <c r="S42" s="98" t="s">
        <v>107</v>
      </c>
      <c r="T42" s="102"/>
      <c r="U42" s="122"/>
      <c r="V42" s="122"/>
      <c r="W42" s="226"/>
      <c r="X42" s="227"/>
      <c r="Y42" s="228"/>
      <c r="Z42" s="120"/>
      <c r="AA42" s="169" t="s">
        <v>31</v>
      </c>
      <c r="AB42" s="170"/>
      <c r="AC42" s="192">
        <f>IF(W42="〇",IF(AB39&gt;W43,W43,AB39),0)</f>
        <v>0</v>
      </c>
      <c r="AD42" s="193"/>
      <c r="AE42" s="194"/>
      <c r="AH42" s="6"/>
      <c r="AI42" s="6"/>
      <c r="AJ42" s="6"/>
      <c r="AK42" s="6"/>
    </row>
    <row r="43" spans="2:38" ht="21.75" thickBot="1" x14ac:dyDescent="0.3"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97"/>
      <c r="S43" s="195" t="s">
        <v>104</v>
      </c>
      <c r="T43" s="196"/>
      <c r="U43" s="196"/>
      <c r="V43" s="196"/>
      <c r="W43" s="197"/>
      <c r="X43" s="198"/>
      <c r="Y43" s="199"/>
      <c r="Z43" s="120"/>
      <c r="AA43" s="81"/>
      <c r="AB43" s="81"/>
      <c r="AC43" s="121"/>
      <c r="AD43" s="121"/>
      <c r="AE43" s="121"/>
      <c r="AH43" s="6"/>
      <c r="AI43" s="6"/>
      <c r="AJ43" s="6"/>
      <c r="AK43" s="6"/>
    </row>
    <row r="44" spans="2:38" ht="21" x14ac:dyDescent="0.25">
      <c r="B44" s="78" t="s">
        <v>81</v>
      </c>
      <c r="C44" s="84" t="s">
        <v>82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97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203"/>
      <c r="AD44" s="203"/>
      <c r="AE44" s="203"/>
      <c r="AH44" s="7"/>
      <c r="AI44" s="6"/>
    </row>
    <row r="45" spans="2:38" ht="21.75" thickBot="1" x14ac:dyDescent="0.3">
      <c r="B45" s="204" t="s">
        <v>84</v>
      </c>
      <c r="C45" s="205"/>
      <c r="D45" s="204" t="s">
        <v>3</v>
      </c>
      <c r="E45" s="205"/>
      <c r="F45" s="205"/>
      <c r="G45" s="206"/>
      <c r="H45" s="273" t="s">
        <v>85</v>
      </c>
      <c r="I45" s="274"/>
      <c r="J45" s="274"/>
      <c r="K45" s="257"/>
      <c r="L45" s="86"/>
      <c r="M45" s="86"/>
      <c r="N45" s="86"/>
      <c r="O45" s="86"/>
      <c r="P45" s="86"/>
      <c r="Q45" s="86"/>
      <c r="R45" s="78" t="s">
        <v>42</v>
      </c>
      <c r="S45" s="84" t="s">
        <v>67</v>
      </c>
      <c r="T45" s="84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H45" s="7"/>
      <c r="AI45" s="6"/>
    </row>
    <row r="46" spans="2:38" ht="21.75" thickBot="1" x14ac:dyDescent="0.3">
      <c r="B46" s="207"/>
      <c r="C46" s="272"/>
      <c r="D46" s="94"/>
      <c r="E46" s="95" t="s">
        <v>102</v>
      </c>
      <c r="F46" s="94"/>
      <c r="G46" s="95" t="s">
        <v>88</v>
      </c>
      <c r="H46" s="94"/>
      <c r="I46" s="95" t="s">
        <v>87</v>
      </c>
      <c r="J46" s="94"/>
      <c r="K46" s="96" t="s">
        <v>88</v>
      </c>
      <c r="L46" s="86"/>
      <c r="M46" s="97"/>
      <c r="N46" s="97"/>
      <c r="O46" s="86"/>
      <c r="P46" s="86"/>
      <c r="Q46" s="86"/>
      <c r="R46" s="78"/>
      <c r="S46" s="86" t="s">
        <v>69</v>
      </c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H46" s="7"/>
      <c r="AI46" s="6"/>
    </row>
    <row r="47" spans="2:38" ht="21" x14ac:dyDescent="0.2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 t="s">
        <v>71</v>
      </c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H47" s="7"/>
      <c r="AI47" s="6"/>
    </row>
    <row r="48" spans="2:38" ht="21.75" thickBot="1" x14ac:dyDescent="0.3">
      <c r="B48" s="200" t="s">
        <v>29</v>
      </c>
      <c r="C48" s="200"/>
      <c r="D48" s="200"/>
      <c r="E48" s="200"/>
      <c r="F48" s="200"/>
      <c r="G48" s="200"/>
      <c r="H48" s="200"/>
      <c r="I48" s="200" t="s">
        <v>30</v>
      </c>
      <c r="J48" s="200"/>
      <c r="K48" s="200"/>
      <c r="L48" s="200"/>
      <c r="M48" s="204" t="s">
        <v>31</v>
      </c>
      <c r="N48" s="205"/>
      <c r="O48" s="20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H48" s="7"/>
      <c r="AI48" s="6"/>
    </row>
    <row r="49" spans="2:60" ht="21.75" customHeight="1" thickBot="1" x14ac:dyDescent="0.3">
      <c r="B49" s="251" t="s">
        <v>90</v>
      </c>
      <c r="C49" s="252"/>
      <c r="D49" s="252"/>
      <c r="E49" s="252"/>
      <c r="F49" s="253"/>
      <c r="G49" s="204" t="str">
        <f>IFERROR(IF(((H46&amp;":"&amp;J46)-(D46&amp;":"&amp;F46))*24&gt;1,IF(((H46&amp;":"&amp;J46)-(18&amp;":"&amp;30))*24&gt;0,MIN((((H46&amp;":"&amp;J46)-(18&amp;":"&amp;30))*24),(((H46&amp;":"&amp;J46)-(D46&amp;":"&amp;F46))*24-1)),0)),"")</f>
        <v/>
      </c>
      <c r="H49" s="257" t="s">
        <v>91</v>
      </c>
      <c r="I49" s="259" t="s">
        <v>161</v>
      </c>
      <c r="J49" s="260"/>
      <c r="K49" s="260"/>
      <c r="L49" s="260"/>
      <c r="M49" s="263" t="str">
        <f>IFERROR(IF(SUM(E25:F29)=0,G49*804000,G49*495000),"")</f>
        <v/>
      </c>
      <c r="N49" s="264"/>
      <c r="O49" s="265"/>
      <c r="P49" s="86"/>
      <c r="Q49" s="86"/>
      <c r="R49" s="86"/>
      <c r="S49" s="169"/>
      <c r="T49" s="170"/>
      <c r="U49" s="183"/>
      <c r="V49" s="169" t="s">
        <v>73</v>
      </c>
      <c r="W49" s="170"/>
      <c r="X49" s="170"/>
      <c r="Y49" s="183"/>
      <c r="Z49" s="169" t="s">
        <v>74</v>
      </c>
      <c r="AA49" s="183"/>
      <c r="AB49" s="204" t="s">
        <v>75</v>
      </c>
      <c r="AC49" s="206"/>
      <c r="AD49" s="169" t="s">
        <v>76</v>
      </c>
      <c r="AE49" s="183"/>
      <c r="AH49" s="7"/>
      <c r="AI49" s="6"/>
    </row>
    <row r="50" spans="2:60" ht="21.75" thickBot="1" x14ac:dyDescent="0.3">
      <c r="B50" s="254"/>
      <c r="C50" s="255"/>
      <c r="D50" s="255"/>
      <c r="E50" s="255"/>
      <c r="F50" s="256"/>
      <c r="G50" s="207"/>
      <c r="H50" s="258"/>
      <c r="I50" s="261"/>
      <c r="J50" s="262"/>
      <c r="K50" s="262"/>
      <c r="L50" s="262"/>
      <c r="M50" s="266"/>
      <c r="N50" s="267"/>
      <c r="O50" s="268"/>
      <c r="P50" s="86"/>
      <c r="Q50" s="86"/>
      <c r="R50" s="86"/>
      <c r="S50" s="123" t="s">
        <v>77</v>
      </c>
      <c r="T50" s="124"/>
      <c r="U50" s="124"/>
      <c r="V50" s="283" t="s">
        <v>78</v>
      </c>
      <c r="W50" s="284"/>
      <c r="X50" s="284"/>
      <c r="Y50" s="220"/>
      <c r="Z50" s="285">
        <v>131000</v>
      </c>
      <c r="AA50" s="286"/>
      <c r="AB50" s="287"/>
      <c r="AC50" s="288"/>
      <c r="AD50" s="281">
        <f>Z50*AB50</f>
        <v>0</v>
      </c>
      <c r="AE50" s="282"/>
      <c r="AH50" s="7"/>
      <c r="AI50" s="6"/>
    </row>
    <row r="51" spans="2:60" ht="21.75" thickBot="1" x14ac:dyDescent="0.3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125"/>
      <c r="T51" s="126"/>
      <c r="U51" s="126"/>
      <c r="V51" s="283" t="s">
        <v>138</v>
      </c>
      <c r="W51" s="284"/>
      <c r="X51" s="284"/>
      <c r="Y51" s="220"/>
      <c r="Z51" s="285">
        <v>198000</v>
      </c>
      <c r="AA51" s="286"/>
      <c r="AB51" s="287"/>
      <c r="AC51" s="288"/>
      <c r="AD51" s="281">
        <f>Z51*AB51</f>
        <v>0</v>
      </c>
      <c r="AE51" s="282"/>
      <c r="AH51" s="8" t="s">
        <v>57</v>
      </c>
    </row>
    <row r="52" spans="2:60" ht="21.75" thickBot="1" x14ac:dyDescent="0.3">
      <c r="B52" s="78" t="s">
        <v>24</v>
      </c>
      <c r="C52" s="84" t="s">
        <v>156</v>
      </c>
      <c r="D52" s="97"/>
      <c r="E52" s="97"/>
      <c r="F52" s="86"/>
      <c r="G52" s="97"/>
      <c r="H52" s="97"/>
      <c r="I52" s="86"/>
      <c r="J52" s="97"/>
      <c r="K52" s="97"/>
      <c r="L52" s="86"/>
      <c r="M52" s="97"/>
      <c r="N52" s="86"/>
      <c r="O52" s="86"/>
      <c r="P52" s="86"/>
      <c r="Q52" s="86"/>
      <c r="R52" s="86"/>
      <c r="S52" s="125"/>
      <c r="T52" s="126"/>
      <c r="U52" s="127"/>
      <c r="V52" s="283" t="s">
        <v>79</v>
      </c>
      <c r="W52" s="284"/>
      <c r="X52" s="284"/>
      <c r="Y52" s="220"/>
      <c r="Z52" s="285">
        <v>263000</v>
      </c>
      <c r="AA52" s="286"/>
      <c r="AB52" s="158"/>
      <c r="AC52" s="160"/>
      <c r="AD52" s="281">
        <f t="shared" ref="AD52" si="3">Z52*AB52</f>
        <v>0</v>
      </c>
      <c r="AE52" s="282"/>
      <c r="AH52" s="8" t="s">
        <v>60</v>
      </c>
    </row>
    <row r="53" spans="2:60" ht="21.75" thickBot="1" x14ac:dyDescent="0.3">
      <c r="B53" s="98"/>
      <c r="C53" s="99"/>
      <c r="D53" s="204" t="s">
        <v>2</v>
      </c>
      <c r="E53" s="206"/>
      <c r="F53" s="204" t="s">
        <v>3</v>
      </c>
      <c r="G53" s="205"/>
      <c r="H53" s="205"/>
      <c r="I53" s="206"/>
      <c r="J53" s="204" t="s">
        <v>85</v>
      </c>
      <c r="K53" s="205"/>
      <c r="L53" s="205"/>
      <c r="M53" s="206"/>
      <c r="N53" s="86"/>
      <c r="O53" s="86"/>
      <c r="P53" s="86"/>
      <c r="Q53" s="86"/>
      <c r="R53" s="86"/>
      <c r="S53" s="128"/>
      <c r="T53" s="129"/>
      <c r="U53" s="129"/>
      <c r="V53" s="122"/>
      <c r="W53" s="122"/>
      <c r="X53" s="122"/>
      <c r="Y53" s="122"/>
      <c r="Z53" s="122"/>
      <c r="AA53" s="122"/>
      <c r="AB53" s="129"/>
      <c r="AC53" s="127"/>
      <c r="AD53" s="275">
        <f>SUM(AD50:AE52)</f>
        <v>0</v>
      </c>
      <c r="AE53" s="276"/>
      <c r="AH53" s="8" t="s">
        <v>62</v>
      </c>
    </row>
    <row r="54" spans="2:60" ht="21.75" thickBot="1" x14ac:dyDescent="0.3">
      <c r="B54" s="200" t="s">
        <v>7</v>
      </c>
      <c r="C54" s="169"/>
      <c r="D54" s="100"/>
      <c r="E54" s="101" t="s">
        <v>94</v>
      </c>
      <c r="F54" s="94"/>
      <c r="G54" s="102" t="s">
        <v>87</v>
      </c>
      <c r="H54" s="94"/>
      <c r="I54" s="102" t="s">
        <v>88</v>
      </c>
      <c r="J54" s="94"/>
      <c r="K54" s="102" t="s">
        <v>87</v>
      </c>
      <c r="L54" s="94"/>
      <c r="M54" s="99" t="s">
        <v>88</v>
      </c>
      <c r="N54" s="86"/>
      <c r="O54" s="86"/>
      <c r="P54" s="86"/>
      <c r="Q54" s="86"/>
      <c r="R54" s="86"/>
      <c r="S54" s="130" t="s">
        <v>103</v>
      </c>
      <c r="T54" s="122"/>
      <c r="U54" s="122"/>
      <c r="V54" s="122"/>
      <c r="W54" s="122"/>
      <c r="X54" s="122"/>
      <c r="Y54" s="122"/>
      <c r="Z54" s="122"/>
      <c r="AA54" s="122"/>
      <c r="AB54" s="129"/>
      <c r="AC54" s="122"/>
      <c r="AD54" s="277"/>
      <c r="AE54" s="278"/>
      <c r="AH54" s="8"/>
    </row>
    <row r="55" spans="2:60" ht="21.75" thickBot="1" x14ac:dyDescent="0.3">
      <c r="B55" s="200" t="s">
        <v>12</v>
      </c>
      <c r="C55" s="169"/>
      <c r="D55" s="100"/>
      <c r="E55" s="101" t="s">
        <v>94</v>
      </c>
      <c r="F55" s="94"/>
      <c r="G55" s="102" t="s">
        <v>87</v>
      </c>
      <c r="H55" s="94"/>
      <c r="I55" s="102" t="s">
        <v>88</v>
      </c>
      <c r="J55" s="94"/>
      <c r="K55" s="102" t="s">
        <v>87</v>
      </c>
      <c r="L55" s="94"/>
      <c r="M55" s="99" t="s">
        <v>88</v>
      </c>
      <c r="N55" s="86"/>
      <c r="O55" s="86"/>
      <c r="P55" s="86"/>
      <c r="Q55" s="86"/>
      <c r="R55" s="86"/>
      <c r="S55" s="123" t="s">
        <v>80</v>
      </c>
      <c r="T55" s="124"/>
      <c r="U55" s="124"/>
      <c r="V55" s="124"/>
      <c r="W55" s="124"/>
      <c r="X55" s="124"/>
      <c r="Y55" s="124"/>
      <c r="Z55" s="124"/>
      <c r="AA55" s="124"/>
      <c r="AB55" s="124"/>
      <c r="AC55" s="131"/>
      <c r="AD55" s="279">
        <v>919000</v>
      </c>
      <c r="AE55" s="280"/>
      <c r="AH55" s="8" t="s">
        <v>64</v>
      </c>
      <c r="BH55" s="3"/>
    </row>
    <row r="56" spans="2:60" ht="22.5" thickTop="1" thickBot="1" x14ac:dyDescent="0.3">
      <c r="B56" s="169" t="s">
        <v>17</v>
      </c>
      <c r="C56" s="170"/>
      <c r="D56" s="100"/>
      <c r="E56" s="101" t="s">
        <v>94</v>
      </c>
      <c r="F56" s="94"/>
      <c r="G56" s="102" t="s">
        <v>87</v>
      </c>
      <c r="H56" s="94"/>
      <c r="I56" s="102" t="s">
        <v>88</v>
      </c>
      <c r="J56" s="94"/>
      <c r="K56" s="102" t="s">
        <v>87</v>
      </c>
      <c r="L56" s="94"/>
      <c r="M56" s="99" t="s">
        <v>88</v>
      </c>
      <c r="N56" s="86"/>
      <c r="O56" s="97"/>
      <c r="P56" s="86"/>
      <c r="Q56" s="86"/>
      <c r="R56" s="86"/>
      <c r="S56" s="132" t="s">
        <v>11</v>
      </c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297">
        <f>MIN(AD53:AE55)</f>
        <v>0</v>
      </c>
      <c r="AE56" s="298"/>
      <c r="AH56" s="8" t="s">
        <v>68</v>
      </c>
      <c r="BH56" s="3"/>
    </row>
    <row r="57" spans="2:60" ht="21.75" thickBot="1" x14ac:dyDescent="0.3">
      <c r="B57" s="169" t="s">
        <v>97</v>
      </c>
      <c r="C57" s="170"/>
      <c r="D57" s="100"/>
      <c r="E57" s="101" t="s">
        <v>98</v>
      </c>
      <c r="F57" s="94"/>
      <c r="G57" s="102" t="s">
        <v>87</v>
      </c>
      <c r="H57" s="94"/>
      <c r="I57" s="102" t="s">
        <v>88</v>
      </c>
      <c r="J57" s="94"/>
      <c r="K57" s="102" t="s">
        <v>87</v>
      </c>
      <c r="L57" s="94"/>
      <c r="M57" s="99" t="s">
        <v>88</v>
      </c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H57" s="8" t="s">
        <v>70</v>
      </c>
      <c r="BH57" s="3"/>
    </row>
    <row r="58" spans="2:60" ht="21" x14ac:dyDescent="0.25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6"/>
      <c r="Q58" s="86"/>
      <c r="R58" s="78" t="s">
        <v>45</v>
      </c>
      <c r="S58" s="84" t="s">
        <v>83</v>
      </c>
      <c r="T58" s="84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M58" s="1" t="s">
        <v>72</v>
      </c>
      <c r="BH58" s="3"/>
    </row>
    <row r="59" spans="2:60" ht="21.75" thickBot="1" x14ac:dyDescent="0.3">
      <c r="B59" s="103" t="s">
        <v>0</v>
      </c>
      <c r="C59" s="97"/>
      <c r="D59" s="97"/>
      <c r="E59" s="97"/>
      <c r="F59" s="97"/>
      <c r="G59" s="97"/>
      <c r="H59" s="86"/>
      <c r="I59" s="97"/>
      <c r="J59" s="97"/>
      <c r="K59" s="86" t="s">
        <v>1</v>
      </c>
      <c r="L59" s="97"/>
      <c r="M59" s="97"/>
      <c r="N59" s="86"/>
      <c r="O59" s="97"/>
      <c r="P59" s="86"/>
      <c r="Q59" s="86"/>
      <c r="R59" s="78"/>
      <c r="S59" s="86" t="s">
        <v>86</v>
      </c>
      <c r="T59" s="86"/>
      <c r="U59" s="86"/>
      <c r="V59" s="86"/>
      <c r="W59" s="86"/>
      <c r="X59" s="86"/>
      <c r="Y59" s="86"/>
      <c r="Z59" s="86"/>
      <c r="AB59" s="110" t="s">
        <v>40</v>
      </c>
      <c r="AC59" s="156">
        <v>613000</v>
      </c>
      <c r="AD59" s="156"/>
      <c r="AE59" s="86" t="s">
        <v>41</v>
      </c>
      <c r="BH59" s="3"/>
    </row>
    <row r="60" spans="2:60" ht="21.75" thickBot="1" x14ac:dyDescent="0.3">
      <c r="B60" s="104"/>
      <c r="C60" s="96"/>
      <c r="D60" s="169" t="s">
        <v>2</v>
      </c>
      <c r="E60" s="183"/>
      <c r="F60" s="169" t="s">
        <v>3</v>
      </c>
      <c r="G60" s="183"/>
      <c r="H60" s="169" t="s">
        <v>4</v>
      </c>
      <c r="I60" s="183"/>
      <c r="J60" s="97"/>
      <c r="K60" s="112" t="s">
        <v>5</v>
      </c>
      <c r="L60" s="105"/>
      <c r="M60" s="99"/>
      <c r="N60" s="169">
        <f>H65</f>
        <v>0</v>
      </c>
      <c r="O60" s="183"/>
      <c r="P60" s="86"/>
      <c r="Q60" s="86"/>
      <c r="R60" s="86"/>
      <c r="S60" s="98" t="s">
        <v>107</v>
      </c>
      <c r="T60" s="102"/>
      <c r="U60" s="122"/>
      <c r="V60" s="122"/>
      <c r="W60" s="158"/>
      <c r="X60" s="159"/>
      <c r="Y60" s="160"/>
      <c r="Z60" s="86"/>
      <c r="AA60" s="86"/>
      <c r="AB60" s="86"/>
      <c r="AC60" s="86"/>
      <c r="AD60" s="86"/>
      <c r="AE60" s="86"/>
      <c r="BH60" s="3"/>
    </row>
    <row r="61" spans="2:60" ht="21.75" thickBot="1" x14ac:dyDescent="0.3">
      <c r="B61" s="169" t="s">
        <v>7</v>
      </c>
      <c r="C61" s="183"/>
      <c r="D61" s="169">
        <f>D54</f>
        <v>0</v>
      </c>
      <c r="E61" s="183"/>
      <c r="F61" s="169" t="str">
        <f>IF(ISERROR(((J54&amp;":"&amp;L54)-(F54&amp;":"&amp;H54))*24)=TRUE,"",((J54&amp;":"&amp;L54)-(F54&amp;":"&amp;H54))*24)</f>
        <v/>
      </c>
      <c r="G61" s="183"/>
      <c r="H61" s="169" t="str">
        <f>IF(ISERROR(D61*F61)=TRUE,"",(D61*F61))</f>
        <v/>
      </c>
      <c r="I61" s="183"/>
      <c r="J61" s="97"/>
      <c r="K61" s="113" t="s">
        <v>8</v>
      </c>
      <c r="L61" s="106"/>
      <c r="M61" s="107"/>
      <c r="N61" s="184">
        <f>D65</f>
        <v>0</v>
      </c>
      <c r="O61" s="185"/>
      <c r="P61" s="86"/>
      <c r="Q61" s="86"/>
      <c r="R61" s="86"/>
      <c r="S61" s="195" t="s">
        <v>104</v>
      </c>
      <c r="T61" s="196"/>
      <c r="U61" s="196"/>
      <c r="V61" s="196"/>
      <c r="W61" s="197"/>
      <c r="X61" s="198"/>
      <c r="Y61" s="199"/>
      <c r="Z61" s="86"/>
      <c r="AA61" s="169" t="s">
        <v>31</v>
      </c>
      <c r="AB61" s="170"/>
      <c r="AC61" s="294">
        <f>IF(W60="〇",IF(AC59&gt;W61,W61,AC59),0)</f>
        <v>0</v>
      </c>
      <c r="AD61" s="295"/>
      <c r="AE61" s="296"/>
      <c r="BH61" s="3"/>
    </row>
    <row r="62" spans="2:60" ht="21.75" thickTop="1" x14ac:dyDescent="0.25">
      <c r="B62" s="169" t="s">
        <v>12</v>
      </c>
      <c r="C62" s="183"/>
      <c r="D62" s="169">
        <f>D55</f>
        <v>0</v>
      </c>
      <c r="E62" s="183"/>
      <c r="F62" s="169" t="str">
        <f>IF(ISERROR(((J55&amp;":"&amp;L55)-(F55&amp;":"&amp;H55))*24)=TRUE,"",((J55&amp;":"&amp;L55)-(F55&amp;":"&amp;H55))*24)</f>
        <v/>
      </c>
      <c r="G62" s="183"/>
      <c r="H62" s="169" t="str">
        <f>IF(F62&lt;8,0,IF(ISERROR(D62*F62)=TRUE,"",(D62*F62)))</f>
        <v/>
      </c>
      <c r="I62" s="183"/>
      <c r="J62" s="97"/>
      <c r="K62" s="114" t="s">
        <v>13</v>
      </c>
      <c r="L62" s="108"/>
      <c r="M62" s="109"/>
      <c r="N62" s="209" t="str">
        <f>IFERROR(ROUNDDOWN(N60/N61,2),"")</f>
        <v/>
      </c>
      <c r="O62" s="210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BH62" s="3"/>
    </row>
    <row r="63" spans="2:60" ht="21.75" thickBot="1" x14ac:dyDescent="0.3">
      <c r="B63" s="204" t="s">
        <v>17</v>
      </c>
      <c r="C63" s="206"/>
      <c r="D63" s="169">
        <f>D56</f>
        <v>0</v>
      </c>
      <c r="E63" s="183"/>
      <c r="F63" s="169" t="str">
        <f>IF(ISERROR(((J56&amp;":"&amp;L56)-(F56&amp;":"&amp;H56))*24)=TRUE,"",((J56&amp;":"&amp;L56)-(F56&amp;":"&amp;H56))*24)</f>
        <v/>
      </c>
      <c r="G63" s="183"/>
      <c r="H63" s="169" t="str">
        <f>IF(F63&lt;8,0,IF(ISERROR(D63*F63)=TRUE,"",(D63*F63)))</f>
        <v/>
      </c>
      <c r="I63" s="183"/>
      <c r="J63" s="97"/>
      <c r="K63" s="103"/>
      <c r="L63" s="97"/>
      <c r="M63" s="97"/>
      <c r="N63" s="103"/>
      <c r="O63" s="110" t="s">
        <v>18</v>
      </c>
      <c r="P63" s="86"/>
      <c r="Q63" s="86"/>
      <c r="R63" s="78" t="s">
        <v>48</v>
      </c>
      <c r="S63" s="84" t="s">
        <v>92</v>
      </c>
      <c r="T63" s="84"/>
      <c r="U63" s="86"/>
      <c r="V63" s="86"/>
      <c r="W63" s="86"/>
      <c r="X63" s="86"/>
      <c r="Y63" s="86"/>
      <c r="Z63" s="86"/>
      <c r="AB63" s="110" t="s">
        <v>40</v>
      </c>
      <c r="AC63" s="289">
        <v>3444000</v>
      </c>
      <c r="AD63" s="290"/>
      <c r="AE63" s="86" t="s">
        <v>41</v>
      </c>
      <c r="BH63" s="3"/>
    </row>
    <row r="64" spans="2:60" ht="21.75" thickBot="1" x14ac:dyDescent="0.3">
      <c r="B64" s="169" t="s">
        <v>21</v>
      </c>
      <c r="C64" s="183"/>
      <c r="D64" s="169">
        <f>D57</f>
        <v>0</v>
      </c>
      <c r="E64" s="183"/>
      <c r="F64" s="169" t="str">
        <f>IF(ISERROR(((J57&amp;":"&amp;L57)-(F57&amp;":"&amp;H57))*24)=TRUE,"",((J57&amp;":"&amp;L57)-(F57&amp;":"&amp;H57))*24)</f>
        <v/>
      </c>
      <c r="G64" s="183"/>
      <c r="H64" s="169" t="str">
        <f>IF(ISERROR(D64*F64)=TRUE,"",(D64*F64))</f>
        <v/>
      </c>
      <c r="I64" s="183"/>
      <c r="J64" s="97"/>
      <c r="K64" s="86"/>
      <c r="L64" s="97"/>
      <c r="M64" s="97"/>
      <c r="N64" s="86"/>
      <c r="O64" s="97"/>
      <c r="P64" s="86"/>
      <c r="Q64" s="86"/>
      <c r="R64" s="97"/>
      <c r="S64" s="98" t="s">
        <v>107</v>
      </c>
      <c r="T64" s="102"/>
      <c r="U64" s="122"/>
      <c r="V64" s="122"/>
      <c r="W64" s="291"/>
      <c r="X64" s="292"/>
      <c r="Y64" s="293"/>
      <c r="Z64" s="86"/>
      <c r="AA64" s="86"/>
      <c r="AB64" s="86"/>
      <c r="AC64" s="86"/>
      <c r="AD64" s="87"/>
      <c r="AE64" s="86"/>
      <c r="BH64" s="3"/>
    </row>
    <row r="65" spans="2:60" ht="21.75" thickBot="1" x14ac:dyDescent="0.3">
      <c r="B65" s="207" t="s">
        <v>23</v>
      </c>
      <c r="C65" s="208"/>
      <c r="D65" s="207">
        <f>SUM(D61:E64)</f>
        <v>0</v>
      </c>
      <c r="E65" s="208"/>
      <c r="F65" s="207"/>
      <c r="G65" s="208"/>
      <c r="H65" s="207">
        <f>SUM(H61:I64)</f>
        <v>0</v>
      </c>
      <c r="I65" s="208"/>
      <c r="J65" s="97"/>
      <c r="K65" s="97"/>
      <c r="L65" s="86"/>
      <c r="M65" s="97"/>
      <c r="N65" s="97"/>
      <c r="O65" s="86"/>
      <c r="P65" s="86"/>
      <c r="Q65" s="86"/>
      <c r="R65" s="97"/>
      <c r="S65" s="98" t="s">
        <v>93</v>
      </c>
      <c r="T65" s="102"/>
      <c r="U65" s="102"/>
      <c r="V65" s="102"/>
      <c r="W65" s="197"/>
      <c r="X65" s="198"/>
      <c r="Y65" s="199"/>
      <c r="Z65" s="86"/>
      <c r="AA65" s="169" t="s">
        <v>31</v>
      </c>
      <c r="AB65" s="170"/>
      <c r="AC65" s="192">
        <f>IF(W64="〇",IF(AC63&gt;W65,W65,AC63),0)</f>
        <v>0</v>
      </c>
      <c r="AD65" s="193"/>
      <c r="AE65" s="194"/>
      <c r="BH65" s="3"/>
    </row>
    <row r="66" spans="2:60" ht="21" x14ac:dyDescent="0.25">
      <c r="B66" s="95"/>
      <c r="C66" s="111"/>
      <c r="D66" s="111"/>
      <c r="E66" s="111"/>
      <c r="F66" s="111"/>
      <c r="G66" s="111"/>
      <c r="H66" s="111"/>
      <c r="I66" s="111"/>
      <c r="J66" s="97"/>
      <c r="K66" s="97"/>
      <c r="L66" s="86"/>
      <c r="M66" s="97"/>
      <c r="N66" s="97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BH66" s="3"/>
    </row>
    <row r="67" spans="2:60" ht="21.75" thickBot="1" x14ac:dyDescent="0.3">
      <c r="B67" s="200" t="s">
        <v>29</v>
      </c>
      <c r="C67" s="200"/>
      <c r="D67" s="200"/>
      <c r="E67" s="200"/>
      <c r="F67" s="200"/>
      <c r="G67" s="200"/>
      <c r="H67" s="200"/>
      <c r="I67" s="169" t="s">
        <v>30</v>
      </c>
      <c r="J67" s="170"/>
      <c r="K67" s="170"/>
      <c r="L67" s="183"/>
      <c r="M67" s="204" t="s">
        <v>31</v>
      </c>
      <c r="N67" s="205"/>
      <c r="O67" s="206"/>
      <c r="P67" s="86"/>
      <c r="Q67" s="86"/>
      <c r="R67" s="78" t="s">
        <v>112</v>
      </c>
      <c r="S67" s="84" t="s">
        <v>95</v>
      </c>
      <c r="T67" s="84"/>
      <c r="U67" s="86"/>
      <c r="V67" s="86"/>
      <c r="W67" s="86"/>
      <c r="X67" s="86"/>
      <c r="Y67" s="86"/>
      <c r="Z67" s="86"/>
      <c r="AA67" s="86"/>
      <c r="AE67" s="86"/>
      <c r="BH67" s="3"/>
    </row>
    <row r="68" spans="2:60" ht="21.75" thickBot="1" x14ac:dyDescent="0.3">
      <c r="B68" s="211" t="s">
        <v>160</v>
      </c>
      <c r="C68" s="211"/>
      <c r="D68" s="211"/>
      <c r="E68" s="211"/>
      <c r="F68" s="211"/>
      <c r="G68" s="169" t="str">
        <f>IFERROR($N$62-8,"")</f>
        <v/>
      </c>
      <c r="H68" s="220" t="s">
        <v>35</v>
      </c>
      <c r="I68" s="212" t="s">
        <v>155</v>
      </c>
      <c r="J68" s="212"/>
      <c r="K68" s="212"/>
      <c r="L68" s="213"/>
      <c r="M68" s="214" t="str">
        <f>IFERROR(IF((E27)=0,G68*362000,G68*223000),"")</f>
        <v/>
      </c>
      <c r="N68" s="215"/>
      <c r="O68" s="216"/>
      <c r="P68" s="86"/>
      <c r="Q68" s="86"/>
      <c r="R68" s="86"/>
      <c r="S68" s="134" t="s">
        <v>96</v>
      </c>
      <c r="T68" s="134"/>
      <c r="U68" s="134"/>
      <c r="V68" s="134"/>
      <c r="W68" s="134"/>
      <c r="X68" s="134"/>
      <c r="Y68" s="86"/>
      <c r="Z68" s="86"/>
      <c r="AA68" s="86"/>
      <c r="AB68" s="110" t="s">
        <v>106</v>
      </c>
      <c r="AC68" s="304">
        <f>11000*W70*12</f>
        <v>0</v>
      </c>
      <c r="AD68" s="304"/>
      <c r="AE68" s="86" t="s">
        <v>41</v>
      </c>
      <c r="BH68" s="3"/>
    </row>
    <row r="69" spans="2:60" ht="21.75" thickBot="1" x14ac:dyDescent="0.3">
      <c r="B69" s="211"/>
      <c r="C69" s="211"/>
      <c r="D69" s="211"/>
      <c r="E69" s="211"/>
      <c r="F69" s="211"/>
      <c r="G69" s="169"/>
      <c r="H69" s="220"/>
      <c r="I69" s="212"/>
      <c r="J69" s="212"/>
      <c r="K69" s="212"/>
      <c r="L69" s="213"/>
      <c r="M69" s="217"/>
      <c r="N69" s="218"/>
      <c r="O69" s="219"/>
      <c r="P69" s="86"/>
      <c r="Q69" s="86"/>
      <c r="R69" s="97"/>
      <c r="S69" s="98" t="s">
        <v>107</v>
      </c>
      <c r="T69" s="102"/>
      <c r="U69" s="122"/>
      <c r="V69" s="122"/>
      <c r="W69" s="158"/>
      <c r="X69" s="159"/>
      <c r="Y69" s="160"/>
      <c r="Z69" s="86"/>
      <c r="AA69" s="86" t="s">
        <v>108</v>
      </c>
      <c r="AB69" s="86"/>
      <c r="AC69" s="86"/>
      <c r="AD69" s="86"/>
      <c r="AE69" s="86"/>
      <c r="BH69" s="3"/>
    </row>
    <row r="70" spans="2:60" ht="21.75" thickBot="1" x14ac:dyDescent="0.3"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6"/>
      <c r="Q70" s="86"/>
      <c r="R70" s="97"/>
      <c r="S70" s="161" t="s">
        <v>105</v>
      </c>
      <c r="T70" s="162"/>
      <c r="U70" s="162"/>
      <c r="V70" s="162"/>
      <c r="W70" s="197"/>
      <c r="X70" s="198"/>
      <c r="Y70" s="199"/>
      <c r="Z70" s="86"/>
      <c r="AA70" s="87"/>
      <c r="AB70" s="87"/>
      <c r="AC70" s="87"/>
      <c r="AD70" s="87"/>
      <c r="AE70" s="87"/>
      <c r="BH70" s="3"/>
    </row>
    <row r="71" spans="2:60" ht="21.75" thickBot="1" x14ac:dyDescent="0.3"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6"/>
      <c r="Q71" s="86"/>
      <c r="R71" s="87"/>
      <c r="S71" s="195" t="s">
        <v>104</v>
      </c>
      <c r="T71" s="196"/>
      <c r="U71" s="196"/>
      <c r="V71" s="196"/>
      <c r="W71" s="197"/>
      <c r="X71" s="198"/>
      <c r="Y71" s="199"/>
      <c r="Z71" s="87"/>
      <c r="AA71" s="169" t="s">
        <v>31</v>
      </c>
      <c r="AB71" s="170"/>
      <c r="AC71" s="171">
        <f>IF(W69="〇",IF(AC68&gt;W71,W71,AC68),0)</f>
        <v>0</v>
      </c>
      <c r="AD71" s="172"/>
      <c r="AE71" s="173"/>
      <c r="BH71" s="3"/>
    </row>
    <row r="72" spans="2:60" ht="21" x14ac:dyDescent="0.25">
      <c r="B72" s="78" t="s">
        <v>27</v>
      </c>
      <c r="C72" s="84" t="s">
        <v>164</v>
      </c>
      <c r="D72" s="87"/>
      <c r="E72" s="87"/>
      <c r="F72" s="87"/>
      <c r="G72" s="87"/>
      <c r="H72" s="87"/>
      <c r="I72" s="87"/>
      <c r="J72" s="87"/>
      <c r="K72" s="110"/>
      <c r="L72" s="156"/>
      <c r="M72" s="156"/>
      <c r="N72" s="86"/>
      <c r="O72" s="87"/>
      <c r="P72" s="86"/>
      <c r="Q72" s="86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BH72" s="3"/>
    </row>
    <row r="73" spans="2:60" ht="21" x14ac:dyDescent="0.25">
      <c r="B73" s="87" t="s">
        <v>168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6"/>
      <c r="Q73" s="86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BH73" s="3"/>
    </row>
    <row r="74" spans="2:60" ht="21.75" thickBot="1" x14ac:dyDescent="0.3">
      <c r="B74" s="87" t="s">
        <v>167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6"/>
      <c r="Q74" s="86"/>
      <c r="BH74" s="3"/>
    </row>
    <row r="75" spans="2:60" ht="21.75" thickBot="1" x14ac:dyDescent="0.3">
      <c r="B75" s="98" t="s">
        <v>107</v>
      </c>
      <c r="C75" s="102"/>
      <c r="D75" s="122"/>
      <c r="E75" s="122"/>
      <c r="F75" s="158"/>
      <c r="G75" s="159"/>
      <c r="H75" s="160"/>
      <c r="P75" s="3"/>
      <c r="Q75" s="3"/>
      <c r="BH75" s="3"/>
    </row>
    <row r="76" spans="2:60" ht="21.75" thickBot="1" x14ac:dyDescent="0.3">
      <c r="B76" s="161" t="s">
        <v>165</v>
      </c>
      <c r="C76" s="162"/>
      <c r="D76" s="162"/>
      <c r="E76" s="162"/>
      <c r="F76" s="163"/>
      <c r="G76" s="164"/>
      <c r="H76" s="165"/>
      <c r="I76" s="5" t="s">
        <v>171</v>
      </c>
      <c r="L76" s="136" t="s">
        <v>169</v>
      </c>
      <c r="M76" s="174">
        <v>1000000</v>
      </c>
      <c r="N76" s="174"/>
      <c r="O76" s="86" t="s">
        <v>41</v>
      </c>
      <c r="P76" s="3"/>
      <c r="BH76" s="3"/>
    </row>
    <row r="77" spans="2:60" ht="21.75" thickBot="1" x14ac:dyDescent="0.3">
      <c r="B77" s="161" t="s">
        <v>166</v>
      </c>
      <c r="C77" s="162"/>
      <c r="D77" s="162"/>
      <c r="E77" s="162"/>
      <c r="F77" s="166"/>
      <c r="G77" s="167"/>
      <c r="H77" s="168"/>
      <c r="I77" s="5" t="s">
        <v>171</v>
      </c>
      <c r="L77" s="136" t="s">
        <v>170</v>
      </c>
      <c r="M77" s="174">
        <v>600000</v>
      </c>
      <c r="N77" s="174"/>
      <c r="O77" s="86" t="s">
        <v>41</v>
      </c>
      <c r="P77" s="3"/>
      <c r="BH77" s="3"/>
    </row>
    <row r="78" spans="2:60" ht="18.75" customHeight="1" thickBot="1" x14ac:dyDescent="0.3">
      <c r="K78" s="169" t="s">
        <v>31</v>
      </c>
      <c r="L78" s="170"/>
      <c r="M78" s="171">
        <f>IF(F75="〇",IF(M76&gt;F76,F76,M76),0)+IF(F75="〇",IF(M77&gt;F77,F77,M77),0)</f>
        <v>0</v>
      </c>
      <c r="N78" s="172"/>
      <c r="O78" s="173"/>
      <c r="P78" s="3"/>
      <c r="BH78" s="3"/>
    </row>
    <row r="79" spans="2:60" ht="18.75" customHeight="1" x14ac:dyDescent="0.25">
      <c r="P79" s="3"/>
      <c r="Q79" s="3"/>
      <c r="BH79" s="3"/>
    </row>
    <row r="80" spans="2:60" ht="18.75" customHeight="1" x14ac:dyDescent="0.25">
      <c r="P80" s="3"/>
      <c r="Q80" s="3"/>
      <c r="BH80" s="3"/>
    </row>
    <row r="81" spans="9:60" ht="18.75" customHeight="1" x14ac:dyDescent="0.25">
      <c r="I81" s="135"/>
      <c r="J81" s="135"/>
      <c r="P81" s="3"/>
      <c r="Q81" s="3"/>
      <c r="BH81" s="3"/>
    </row>
    <row r="82" spans="9:60" ht="18.75" customHeight="1" x14ac:dyDescent="0.25">
      <c r="I82" s="135"/>
      <c r="J82" s="135"/>
      <c r="P82" s="3"/>
      <c r="Q82" s="3"/>
      <c r="BH82" s="3"/>
    </row>
    <row r="83" spans="9:60" ht="18.75" customHeight="1" x14ac:dyDescent="0.25">
      <c r="P83" s="3"/>
      <c r="Q83" s="3"/>
      <c r="BH83" s="3"/>
    </row>
    <row r="84" spans="9:60" ht="18.75" customHeight="1" x14ac:dyDescent="0.25">
      <c r="P84" s="3"/>
      <c r="Q84" s="3"/>
      <c r="BH84" s="3"/>
    </row>
    <row r="85" spans="9:60" ht="18.75" customHeight="1" x14ac:dyDescent="0.25">
      <c r="BH85" s="3"/>
    </row>
    <row r="86" spans="9:60" ht="18.75" customHeight="1" x14ac:dyDescent="0.25">
      <c r="BH86" s="3"/>
    </row>
    <row r="87" spans="9:60" ht="18.75" customHeight="1" x14ac:dyDescent="0.25">
      <c r="BH87" s="3"/>
    </row>
    <row r="88" spans="9:60" ht="18.75" customHeight="1" x14ac:dyDescent="0.25">
      <c r="BH88" s="3"/>
    </row>
    <row r="89" spans="9:60" ht="18.75" customHeight="1" x14ac:dyDescent="0.25">
      <c r="BH89" s="3"/>
    </row>
    <row r="90" spans="9:60" x14ac:dyDescent="0.25">
      <c r="P90" s="5"/>
      <c r="R90" s="9"/>
      <c r="W90" s="10"/>
      <c r="X90" s="10"/>
      <c r="Y90" s="10"/>
      <c r="AC90" s="11"/>
      <c r="AD90" s="11"/>
      <c r="AE90" s="11"/>
      <c r="BH90" s="3"/>
    </row>
    <row r="91" spans="9:60" x14ac:dyDescent="0.25">
      <c r="BH91" s="3"/>
    </row>
    <row r="92" spans="9:60" x14ac:dyDescent="0.25">
      <c r="BH92" s="3"/>
    </row>
    <row r="93" spans="9:60" x14ac:dyDescent="0.25">
      <c r="BH93" s="3"/>
    </row>
    <row r="94" spans="9:60" x14ac:dyDescent="0.25">
      <c r="BH94" s="3"/>
    </row>
    <row r="95" spans="9:60" x14ac:dyDescent="0.25">
      <c r="BH95" s="3"/>
    </row>
    <row r="96" spans="9:60" x14ac:dyDescent="0.25">
      <c r="BH96" s="3"/>
    </row>
    <row r="97" spans="19:60" x14ac:dyDescent="0.25">
      <c r="BH97" s="3"/>
    </row>
    <row r="98" spans="19:60" x14ac:dyDescent="0.25">
      <c r="S98" s="12" t="s">
        <v>99</v>
      </c>
      <c r="T98" s="12"/>
      <c r="U98" s="13"/>
      <c r="V98" s="13"/>
      <c r="W98" s="13"/>
      <c r="X98" s="13"/>
      <c r="Y98" s="13"/>
      <c r="Z98" s="13" t="s">
        <v>100</v>
      </c>
      <c r="AA98" s="13"/>
      <c r="AB98" s="13"/>
      <c r="AC98" s="13"/>
      <c r="AD98" s="13"/>
      <c r="AE98" s="13"/>
      <c r="BH98" s="3"/>
    </row>
    <row r="99" spans="19:60" x14ac:dyDescent="0.25">
      <c r="S99" s="14" t="s">
        <v>89</v>
      </c>
      <c r="T99" s="14"/>
      <c r="U99" s="14"/>
      <c r="V99" s="14"/>
      <c r="W99" s="299"/>
      <c r="X99" s="299"/>
      <c r="Y99" s="299"/>
      <c r="Z99" s="13"/>
      <c r="AA99" s="300" t="s">
        <v>31</v>
      </c>
      <c r="AB99" s="300"/>
      <c r="AC99" s="301">
        <f>IF(W99="〇",IF(521000&gt;W100,W100,521000),0)</f>
        <v>0</v>
      </c>
      <c r="AD99" s="301"/>
      <c r="AE99" s="301"/>
      <c r="BH99" s="3"/>
    </row>
    <row r="100" spans="19:60" x14ac:dyDescent="0.25">
      <c r="S100" s="302" t="s">
        <v>101</v>
      </c>
      <c r="T100" s="302"/>
      <c r="U100" s="302"/>
      <c r="V100" s="302"/>
      <c r="W100" s="303"/>
      <c r="X100" s="303"/>
      <c r="Y100" s="303"/>
      <c r="Z100" s="13"/>
      <c r="AA100" s="13"/>
      <c r="AB100" s="13"/>
      <c r="AC100" s="13"/>
      <c r="AD100" s="13"/>
      <c r="AE100" s="13"/>
      <c r="BH100" s="3"/>
    </row>
    <row r="101" spans="19:60" ht="16.5" thickBot="1" x14ac:dyDescent="0.3">
      <c r="BH101" s="3"/>
    </row>
    <row r="102" spans="19:60" ht="16.5" thickBot="1" x14ac:dyDescent="0.3">
      <c r="AC102" s="15"/>
      <c r="BH102" s="3"/>
    </row>
    <row r="103" spans="19:60" x14ac:dyDescent="0.25">
      <c r="BH103" s="3"/>
    </row>
  </sheetData>
  <sheetProtection selectLockedCells="1"/>
  <mergeCells count="198">
    <mergeCell ref="W99:Y99"/>
    <mergeCell ref="AA99:AB99"/>
    <mergeCell ref="AC99:AE99"/>
    <mergeCell ref="S100:V100"/>
    <mergeCell ref="W100:Y100"/>
    <mergeCell ref="AC68:AD68"/>
    <mergeCell ref="W69:Y69"/>
    <mergeCell ref="S70:V70"/>
    <mergeCell ref="W70:Y70"/>
    <mergeCell ref="S71:V71"/>
    <mergeCell ref="W71:Y71"/>
    <mergeCell ref="AA71:AB71"/>
    <mergeCell ref="AC71:AE71"/>
    <mergeCell ref="AC63:AD63"/>
    <mergeCell ref="B57:C57"/>
    <mergeCell ref="W64:Y64"/>
    <mergeCell ref="W65:Y65"/>
    <mergeCell ref="AA65:AB65"/>
    <mergeCell ref="AC65:AE65"/>
    <mergeCell ref="D53:E53"/>
    <mergeCell ref="F53:I53"/>
    <mergeCell ref="J53:M53"/>
    <mergeCell ref="W60:Y60"/>
    <mergeCell ref="B54:C54"/>
    <mergeCell ref="S61:V61"/>
    <mergeCell ref="W61:Y61"/>
    <mergeCell ref="AA61:AB61"/>
    <mergeCell ref="AC61:AE61"/>
    <mergeCell ref="AD56:AE56"/>
    <mergeCell ref="B64:C64"/>
    <mergeCell ref="D64:E64"/>
    <mergeCell ref="F64:G64"/>
    <mergeCell ref="H64:I64"/>
    <mergeCell ref="B65:C65"/>
    <mergeCell ref="D65:E65"/>
    <mergeCell ref="F65:G65"/>
    <mergeCell ref="AD53:AE53"/>
    <mergeCell ref="AD54:AE54"/>
    <mergeCell ref="AD55:AE55"/>
    <mergeCell ref="B55:C55"/>
    <mergeCell ref="B56:C56"/>
    <mergeCell ref="AD50:AE50"/>
    <mergeCell ref="V51:Y51"/>
    <mergeCell ref="Z51:AA51"/>
    <mergeCell ref="AB51:AC51"/>
    <mergeCell ref="AD51:AE51"/>
    <mergeCell ref="V52:Y52"/>
    <mergeCell ref="Z52:AA52"/>
    <mergeCell ref="AB52:AC52"/>
    <mergeCell ref="AD52:AE52"/>
    <mergeCell ref="V50:Y50"/>
    <mergeCell ref="Z50:AA50"/>
    <mergeCell ref="AB50:AC50"/>
    <mergeCell ref="B40:D40"/>
    <mergeCell ref="E40:H40"/>
    <mergeCell ref="I40:L40"/>
    <mergeCell ref="M40:O40"/>
    <mergeCell ref="S49:U49"/>
    <mergeCell ref="V49:Y49"/>
    <mergeCell ref="B48:H48"/>
    <mergeCell ref="I48:L48"/>
    <mergeCell ref="M48:O48"/>
    <mergeCell ref="B45:C46"/>
    <mergeCell ref="D45:G45"/>
    <mergeCell ref="H45:K45"/>
    <mergeCell ref="W42:Y42"/>
    <mergeCell ref="AA42:AB42"/>
    <mergeCell ref="Z49:AA49"/>
    <mergeCell ref="AB49:AC49"/>
    <mergeCell ref="AD49:AE49"/>
    <mergeCell ref="B41:D42"/>
    <mergeCell ref="E41:H42"/>
    <mergeCell ref="I41:L42"/>
    <mergeCell ref="M41:O42"/>
    <mergeCell ref="B49:F50"/>
    <mergeCell ref="G49:G50"/>
    <mergeCell ref="H49:H50"/>
    <mergeCell ref="I49:L50"/>
    <mergeCell ref="M49:O50"/>
    <mergeCell ref="B32:D32"/>
    <mergeCell ref="E32:F32"/>
    <mergeCell ref="G32:L32"/>
    <mergeCell ref="M32:O32"/>
    <mergeCell ref="B27:D27"/>
    <mergeCell ref="E27:F27"/>
    <mergeCell ref="G27:L27"/>
    <mergeCell ref="B33:D34"/>
    <mergeCell ref="E33:F34"/>
    <mergeCell ref="G33:L34"/>
    <mergeCell ref="M33:O34"/>
    <mergeCell ref="B2:AF2"/>
    <mergeCell ref="D60:E60"/>
    <mergeCell ref="F60:G60"/>
    <mergeCell ref="H60:I60"/>
    <mergeCell ref="N60:O60"/>
    <mergeCell ref="B61:C61"/>
    <mergeCell ref="D61:E61"/>
    <mergeCell ref="F61:G61"/>
    <mergeCell ref="H61:I61"/>
    <mergeCell ref="N61:O61"/>
    <mergeCell ref="M27:O27"/>
    <mergeCell ref="W37:Y37"/>
    <mergeCell ref="AA37:AB37"/>
    <mergeCell ref="AC42:AE42"/>
    <mergeCell ref="S43:V43"/>
    <mergeCell ref="W43:Y43"/>
    <mergeCell ref="B35:D35"/>
    <mergeCell ref="E35:F35"/>
    <mergeCell ref="G35:L35"/>
    <mergeCell ref="M35:O35"/>
    <mergeCell ref="AC44:AE44"/>
    <mergeCell ref="W25:Y25"/>
    <mergeCell ref="AA25:AB25"/>
    <mergeCell ref="AC25:AE25"/>
    <mergeCell ref="B7:H7"/>
    <mergeCell ref="B8:H11"/>
    <mergeCell ref="B13:H13"/>
    <mergeCell ref="B14:H14"/>
    <mergeCell ref="B15:H15"/>
    <mergeCell ref="B16:H16"/>
    <mergeCell ref="B17:H17"/>
    <mergeCell ref="B12:H12"/>
    <mergeCell ref="B18:H18"/>
    <mergeCell ref="X14:AF14"/>
    <mergeCell ref="X15:AF15"/>
    <mergeCell ref="X16:AF16"/>
    <mergeCell ref="X17:AF17"/>
    <mergeCell ref="X18:AF18"/>
    <mergeCell ref="X19:AF19"/>
    <mergeCell ref="X20:AF20"/>
    <mergeCell ref="J8:W8"/>
    <mergeCell ref="J12:W12"/>
    <mergeCell ref="X12:AF12"/>
    <mergeCell ref="J9:W9"/>
    <mergeCell ref="J10:W10"/>
    <mergeCell ref="J11:W11"/>
    <mergeCell ref="J13:W13"/>
    <mergeCell ref="J14:W14"/>
    <mergeCell ref="J15:W15"/>
    <mergeCell ref="J16:W16"/>
    <mergeCell ref="J17:W17"/>
    <mergeCell ref="Z4:AF5"/>
    <mergeCell ref="I7:W7"/>
    <mergeCell ref="U4:Y5"/>
    <mergeCell ref="X7:AF7"/>
    <mergeCell ref="X8:AF8"/>
    <mergeCell ref="X9:AF9"/>
    <mergeCell ref="X10:AF10"/>
    <mergeCell ref="X11:AF11"/>
    <mergeCell ref="X13:AF13"/>
    <mergeCell ref="B77:E77"/>
    <mergeCell ref="F77:H77"/>
    <mergeCell ref="K78:L78"/>
    <mergeCell ref="M78:O78"/>
    <mergeCell ref="L72:M72"/>
    <mergeCell ref="M76:N76"/>
    <mergeCell ref="M77:N77"/>
    <mergeCell ref="J18:W18"/>
    <mergeCell ref="J19:W19"/>
    <mergeCell ref="J20:W20"/>
    <mergeCell ref="B19:H19"/>
    <mergeCell ref="B20:H20"/>
    <mergeCell ref="M67:O67"/>
    <mergeCell ref="H65:I65"/>
    <mergeCell ref="B67:H67"/>
    <mergeCell ref="I67:L67"/>
    <mergeCell ref="H62:I62"/>
    <mergeCell ref="N62:O62"/>
    <mergeCell ref="B63:C63"/>
    <mergeCell ref="D63:E63"/>
    <mergeCell ref="F63:G63"/>
    <mergeCell ref="H63:I63"/>
    <mergeCell ref="B62:C62"/>
    <mergeCell ref="D62:E62"/>
    <mergeCell ref="B21:W21"/>
    <mergeCell ref="X21:AF21"/>
    <mergeCell ref="AB23:AD23"/>
    <mergeCell ref="AB27:AD27"/>
    <mergeCell ref="AB32:AD32"/>
    <mergeCell ref="AB39:AD39"/>
    <mergeCell ref="F75:H75"/>
    <mergeCell ref="B76:E76"/>
    <mergeCell ref="F76:H76"/>
    <mergeCell ref="F62:G62"/>
    <mergeCell ref="B68:F69"/>
    <mergeCell ref="I68:L69"/>
    <mergeCell ref="M68:O69"/>
    <mergeCell ref="G68:G69"/>
    <mergeCell ref="H68:H69"/>
    <mergeCell ref="B25:D26"/>
    <mergeCell ref="E25:F26"/>
    <mergeCell ref="G25:L26"/>
    <mergeCell ref="M25:O26"/>
    <mergeCell ref="W29:Y29"/>
    <mergeCell ref="AA29:AB29"/>
    <mergeCell ref="AC29:AE29"/>
    <mergeCell ref="AC59:AD59"/>
    <mergeCell ref="AC37:AE37"/>
  </mergeCells>
  <phoneticPr fontId="5"/>
  <dataValidations count="1">
    <dataValidation type="list" allowBlank="1" showInputMessage="1" showErrorMessage="1" sqref="W69 W99:Y99 W60 W64 W42 F75" xr:uid="{03A3D50D-B6CE-46E2-AEF1-06DD5E5F5BBF}">
      <formula1>"〇,×"</formula1>
    </dataValidation>
  </dataValidations>
  <printOptions horizontalCentered="1"/>
  <pageMargins left="0.70866141732283472" right="0.70866141732283472" top="0.39370078740157483" bottom="0.21" header="0.31496062992125984" footer="0.21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収支計算書（様式第4号）</vt:lpstr>
      <vt:lpstr>総括表（添付書類)</vt:lpstr>
      <vt:lpstr>'総括表（添付書類)'!Print_Area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池原 智喜</dc:creator>
  <cp:lastModifiedBy>0911子どもみらい課子育て支援係</cp:lastModifiedBy>
  <cp:lastPrinted>2026-04-23T00:18:11Z</cp:lastPrinted>
  <dcterms:created xsi:type="dcterms:W3CDTF">2025-10-07T01:32:30Z</dcterms:created>
  <dcterms:modified xsi:type="dcterms:W3CDTF">2026-04-23T00:18:12Z</dcterms:modified>
</cp:coreProperties>
</file>